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defaultThemeVersion="124226"/>
  <mc:AlternateContent xmlns:mc="http://schemas.openxmlformats.org/markup-compatibility/2006">
    <mc:Choice Requires="x15">
      <x15ac:absPath xmlns:x15ac="http://schemas.microsoft.com/office/spreadsheetml/2010/11/ac" url="C:\Users\rebec\Documents\GIZ\CCC Chile\English Version\New Version_Translation\"/>
    </mc:Choice>
  </mc:AlternateContent>
  <xr:revisionPtr revIDLastSave="0" documentId="13_ncr:1_{64FD334F-D38C-4BAA-9D82-65C560841AB9}" xr6:coauthVersionLast="41" xr6:coauthVersionMax="41" xr10:uidLastSave="{00000000-0000-0000-0000-000000000000}"/>
  <bookViews>
    <workbookView xWindow="-110" yWindow="-110" windowWidth="19420" windowHeight="10420" tabRatio="716" activeTab="2" xr2:uid="{00000000-000D-0000-FFFF-FFFF00000000}"/>
  </bookViews>
  <sheets>
    <sheet name="LÉEME" sheetId="17" r:id="rId1"/>
    <sheet name="Entradas" sheetId="1" r:id="rId2"/>
    <sheet name="Resultados" sheetId="11" r:id="rId3"/>
    <sheet name="Traducción" sheetId="18" r:id="rId4"/>
    <sheet name="Cashflow Calculation" sheetId="9" state="hidden" r:id="rId5"/>
    <sheet name="Loan Repayment Solar" sheetId="14" state="hidden" r:id="rId6"/>
    <sheet name="Loan Repayment Grid" sheetId="15" state="hidden" r:id="rId7"/>
    <sheet name="Loan Repayment Diesel" sheetId="16" state="hidden" r:id="rId8"/>
  </sheets>
  <definedNames>
    <definedName name="Beg_Bal" localSheetId="4">#REF!</definedName>
    <definedName name="Beg_Bal" localSheetId="7">'Loan Repayment Diesel'!$C$14:$C$373</definedName>
    <definedName name="Beg_Bal" localSheetId="6">'Loan Repayment Grid'!$C$14:$C$373</definedName>
    <definedName name="Beg_Bal" localSheetId="5">'Loan Repayment Solar'!$C$14:$C$373</definedName>
    <definedName name="Beg_Bal" localSheetId="2">#REF!</definedName>
    <definedName name="Beg_Bal">#REF!</definedName>
    <definedName name="Beg_Bal2" localSheetId="4">#REF!</definedName>
    <definedName name="Beg_Bal2" localSheetId="7">#REF!</definedName>
    <definedName name="Beg_Bal2" localSheetId="6">#REF!</definedName>
    <definedName name="Beg_Bal2" localSheetId="5">#REF!</definedName>
    <definedName name="Beg_Bal2" localSheetId="2">#REF!</definedName>
    <definedName name="Beg_Bal2">#REF!</definedName>
    <definedName name="Cum_Int" localSheetId="4">#REF!</definedName>
    <definedName name="Cum_Int" localSheetId="7">'Loan Repayment Diesel'!$J$14:$J$373</definedName>
    <definedName name="Cum_Int" localSheetId="6">'Loan Repayment Grid'!$J$14:$J$373</definedName>
    <definedName name="Cum_Int" localSheetId="5">'Loan Repayment Solar'!$J$14:$J$373</definedName>
    <definedName name="Cum_Int" localSheetId="2">#REF!</definedName>
    <definedName name="Cum_Int">#REF!</definedName>
    <definedName name="Data" localSheetId="4">#REF!</definedName>
    <definedName name="Data" localSheetId="7">'Loan Repayment Diesel'!$A$14:$J$373</definedName>
    <definedName name="Data" localSheetId="6">'Loan Repayment Grid'!$A$14:$J$373</definedName>
    <definedName name="Data" localSheetId="5">'Loan Repayment Solar'!$A$14:$J$373</definedName>
    <definedName name="Data" localSheetId="2">#REF!</definedName>
    <definedName name="Data">#REF!</definedName>
    <definedName name="_xlnm.Print_Area" localSheetId="1">Entradas!$A$1:$L$121</definedName>
    <definedName name="_xlnm.Print_Area" localSheetId="7">'Loan Repayment Diesel'!$A$1:$J$165</definedName>
    <definedName name="_xlnm.Print_Area" localSheetId="6">'Loan Repayment Grid'!$A$1:$J$165</definedName>
    <definedName name="_xlnm.Print_Area" localSheetId="5">'Loan Repayment Solar'!$A$1:$J$165</definedName>
    <definedName name="_xlnm.Print_Area" localSheetId="2">Resultados!$A$1:$S$255</definedName>
    <definedName name="_xlnm.Print_Titles" localSheetId="7">'Loan Repayment Diesel'!$12:$12</definedName>
    <definedName name="_xlnm.Print_Titles" localSheetId="6">'Loan Repayment Grid'!$12:$12</definedName>
    <definedName name="_xlnm.Print_Titles" localSheetId="5">'Loan Repayment Solar'!$12:$12</definedName>
    <definedName name="End_Bal" localSheetId="4">#REF!</definedName>
    <definedName name="End_Bal" localSheetId="7">'Loan Repayment Diesel'!$I$14:$I$373</definedName>
    <definedName name="End_Bal" localSheetId="6">'Loan Repayment Grid'!$I$14:$I$373</definedName>
    <definedName name="End_Bal" localSheetId="5">'Loan Repayment Solar'!$I$14:$I$373</definedName>
    <definedName name="End_Bal" localSheetId="2">#REF!</definedName>
    <definedName name="End_Bal">#REF!</definedName>
    <definedName name="Extra_Pay" localSheetId="4">#REF!</definedName>
    <definedName name="Extra_Pay" localSheetId="7">'Loan Repayment Diesel'!$E$14:$E$373</definedName>
    <definedName name="Extra_Pay" localSheetId="6">'Loan Repayment Grid'!$E$14:$E$373</definedName>
    <definedName name="Extra_Pay" localSheetId="5">'Loan Repayment Solar'!$E$14:$E$373</definedName>
    <definedName name="Extra_Pay" localSheetId="2">#REF!</definedName>
    <definedName name="Extra_Pay">#REF!</definedName>
    <definedName name="Full_Print" localSheetId="4">#REF!</definedName>
    <definedName name="Full_Print" localSheetId="7">'Loan Repayment Diesel'!$A$1:$J$373</definedName>
    <definedName name="Full_Print" localSheetId="6">'Loan Repayment Grid'!$A$1:$J$373</definedName>
    <definedName name="Full_Print" localSheetId="5">'Loan Repayment Solar'!$A$1:$J$373</definedName>
    <definedName name="Full_Print" localSheetId="2">#REF!</definedName>
    <definedName name="Full_Print">#REF!</definedName>
    <definedName name="Header_Row" localSheetId="4">ROW(#REF!)</definedName>
    <definedName name="Header_Row" localSheetId="7">ROW('Loan Repayment Diesel'!$13:$13)</definedName>
    <definedName name="Header_Row" localSheetId="6">ROW('Loan Repayment Grid'!$13:$13)</definedName>
    <definedName name="Header_Row" localSheetId="5">ROW('Loan Repayment Solar'!$13:$13)</definedName>
    <definedName name="Header_Row" localSheetId="2">ROW(#REF!)</definedName>
    <definedName name="Header_Row">ROW(#REF!)</definedName>
    <definedName name="Int" localSheetId="4">#REF!</definedName>
    <definedName name="Int" localSheetId="7">'Loan Repayment Diesel'!$H$14:$H$373</definedName>
    <definedName name="Int" localSheetId="6">'Loan Repayment Grid'!$H$14:$H$373</definedName>
    <definedName name="Int" localSheetId="5">'Loan Repayment Solar'!$H$14:$H$373</definedName>
    <definedName name="Int" localSheetId="2">#REF!</definedName>
    <definedName name="Int">#REF!</definedName>
    <definedName name="Interest_Rate" localSheetId="4">#REF!</definedName>
    <definedName name="Interest_Rate" localSheetId="7">'Loan Repayment Diesel'!$D$5</definedName>
    <definedName name="Interest_Rate" localSheetId="6">'Loan Repayment Grid'!$D$5</definedName>
    <definedName name="Interest_Rate" localSheetId="5">'Loan Repayment Solar'!$D$5</definedName>
    <definedName name="Interest_Rate" localSheetId="2">#REF!</definedName>
    <definedName name="Interest_Rate">#REF!</definedName>
    <definedName name="Last_Row" localSheetId="4">IF('Cashflow Calculation'!Values_Entered,'Cashflow Calculation'!Header_Row+'Cashflow Calculation'!Number_of_Payments,'Cashflow Calculation'!Header_Row)</definedName>
    <definedName name="Last_Row" localSheetId="7">IF('Loan Repayment Diesel'!Values_Entered,'Loan Repayment Diesel'!Header_Row+'Loan Repayment Diesel'!Number_of_Payments,'Loan Repayment Diesel'!Header_Row)</definedName>
    <definedName name="Last_Row" localSheetId="6">IF('Loan Repayment Grid'!Values_Entered,'Loan Repayment Grid'!Header_Row+'Loan Repayment Grid'!Number_of_Payments,'Loan Repayment Grid'!Header_Row)</definedName>
    <definedName name="Last_Row" localSheetId="5">IF('Loan Repayment Solar'!Values_Entered,'Loan Repayment Solar'!Header_Row+'Loan Repayment Solar'!Number_of_Payments,'Loan Repayment Solar'!Header_Row)</definedName>
    <definedName name="Last_Row" localSheetId="2">IF(Resultados!Values_Entered,Resultados!Header_Row+Resultados!Number_of_Payments,Resultados!Header_Row)</definedName>
    <definedName name="Last_Row">IF(Values_Entered,Header_Row+Number_of_Payments,Header_Row)</definedName>
    <definedName name="Loan_Amount" localSheetId="4">#REF!</definedName>
    <definedName name="Loan_Amount" localSheetId="7">'Loan Repayment Diesel'!$D$4</definedName>
    <definedName name="Loan_Amount" localSheetId="6">'Loan Repayment Grid'!$D$4</definedName>
    <definedName name="Loan_Amount" localSheetId="5">'Loan Repayment Solar'!$D$4</definedName>
    <definedName name="Loan_Amount" localSheetId="2">#REF!</definedName>
    <definedName name="Loan_Amount">#REF!</definedName>
    <definedName name="Loan_Start" localSheetId="4">#REF!</definedName>
    <definedName name="Loan_Start" localSheetId="7">'Loan Repayment Diesel'!$D$8</definedName>
    <definedName name="Loan_Start" localSheetId="6">'Loan Repayment Grid'!$D$8</definedName>
    <definedName name="Loan_Start" localSheetId="5">'Loan Repayment Solar'!$D$8</definedName>
    <definedName name="Loan_Start" localSheetId="2">#REF!</definedName>
    <definedName name="Loan_Start">#REF!</definedName>
    <definedName name="Loan_Years" localSheetId="4">#REF!</definedName>
    <definedName name="Loan_Years" localSheetId="7">'Loan Repayment Diesel'!$D$6</definedName>
    <definedName name="Loan_Years" localSheetId="6">'Loan Repayment Grid'!$D$6</definedName>
    <definedName name="Loan_Years" localSheetId="5">'Loan Repayment Solar'!$D$6</definedName>
    <definedName name="Loan_Years" localSheetId="2">#REF!</definedName>
    <definedName name="Loan_Years">#REF!</definedName>
    <definedName name="Num_Pmt_Per_Year" localSheetId="4">#REF!</definedName>
    <definedName name="Num_Pmt_Per_Year" localSheetId="7">'Loan Repayment Diesel'!$D$7</definedName>
    <definedName name="Num_Pmt_Per_Year" localSheetId="6">'Loan Repayment Grid'!$D$7</definedName>
    <definedName name="Num_Pmt_Per_Year" localSheetId="5">'Loan Repayment Solar'!$D$7</definedName>
    <definedName name="Num_Pmt_Per_Year" localSheetId="2">#REF!</definedName>
    <definedName name="Num_Pmt_Per_Year">#REF!</definedName>
    <definedName name="Number_of_Payments" localSheetId="4">MATCH(0.01,'Cashflow Calculation'!End_Bal,-1)+1</definedName>
    <definedName name="Number_of_Payments" localSheetId="7">MATCH(0.01,'Loan Repayment Diesel'!End_Bal,-1)+1</definedName>
    <definedName name="Number_of_Payments" localSheetId="6">MATCH(0.01,'Loan Repayment Grid'!End_Bal,-1)+1</definedName>
    <definedName name="Number_of_Payments" localSheetId="5">MATCH(0.01,'Loan Repayment Solar'!End_Bal,-1)+1</definedName>
    <definedName name="Number_of_Payments" localSheetId="2">MATCH(0.01,Resultados!End_Bal,-1)+1</definedName>
    <definedName name="Number_of_Payments">MATCH(0.01,End_Bal,-1)+1</definedName>
    <definedName name="Pay_Date" localSheetId="4">#REF!</definedName>
    <definedName name="Pay_Date" localSheetId="7">'Loan Repayment Diesel'!$B$14:$B$373</definedName>
    <definedName name="Pay_Date" localSheetId="6">'Loan Repayment Grid'!$B$14:$B$373</definedName>
    <definedName name="Pay_Date" localSheetId="5">'Loan Repayment Solar'!$B$14:$B$373</definedName>
    <definedName name="Pay_Date" localSheetId="2">#REF!</definedName>
    <definedName name="Pay_Date">#REF!</definedName>
    <definedName name="Pay_Num" localSheetId="4">#REF!</definedName>
    <definedName name="Pay_Num" localSheetId="7">'Loan Repayment Diesel'!$A$14:$A$373</definedName>
    <definedName name="Pay_Num" localSheetId="6">'Loan Repayment Grid'!$A$14:$A$373</definedName>
    <definedName name="Pay_Num" localSheetId="5">'Loan Repayment Solar'!$A$14:$A$373</definedName>
    <definedName name="Pay_Num" localSheetId="2">#REF!</definedName>
    <definedName name="Pay_Num">#REF!</definedName>
    <definedName name="Payment_Date" localSheetId="4">DATE(YEAR('Cashflow Calculation'!Loan_Start),MONTH('Cashflow Calculation'!Loan_Start)+Payment_Number,DAY('Cashflow Calculation'!Loan_Start))</definedName>
    <definedName name="Payment_Date" localSheetId="7">DATE(YEAR('Loan Repayment Diesel'!Loan_Start),MONTH('Loan Repayment Diesel'!Loan_Start)+Payment_Number,DAY('Loan Repayment Diesel'!Loan_Start))</definedName>
    <definedName name="Payment_Date" localSheetId="6">DATE(YEAR('Loan Repayment Grid'!Loan_Start),MONTH('Loan Repayment Grid'!Loan_Start)+Payment_Number,DAY('Loan Repayment Grid'!Loan_Start))</definedName>
    <definedName name="Payment_Date" localSheetId="5">DATE(YEAR('Loan Repayment Solar'!Loan_Start),MONTH('Loan Repayment Solar'!Loan_Start)+Payment_Number,DAY('Loan Repayment Solar'!Loan_Start))</definedName>
    <definedName name="Payment_Date" localSheetId="2">DATE(YEAR(Resultados!Loan_Start),MONTH(Resultados!Loan_Start)+Payment_Number,DAY(Resultados!Loan_Start))</definedName>
    <definedName name="Payment_Date">DATE(YEAR(Loan_Start),MONTH(Loan_Start)+Payment_Number,DAY(Loan_Start))</definedName>
    <definedName name="Payment_date2" localSheetId="4">DATE(YEAR('Cashflow Calculation'!Loan_Start),MONTH('Cashflow Calculation'!Loan_Start)+Payment_Number,DAY('Cashflow Calculation'!Loan_Start))</definedName>
    <definedName name="Payment_date2" localSheetId="7">DATE(YEAR([0]!Loan_Start),MONTH([0]!Loan_Start)+Payment_Number,DAY([0]!Loan_Start))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2">DATE(YEAR(Resultados!Loan_Start),MONTH(Resultados!Loan_Start)+Payment_Number,DAY(Resultados!Loan_Start))</definedName>
    <definedName name="Payment_date2">DATE(YEAR([0]!Loan_Start),MONTH([0]!Loan_Start)+Payment_Number,DAY([0]!Loan_Start))</definedName>
    <definedName name="Princ" localSheetId="4">#REF!</definedName>
    <definedName name="Princ" localSheetId="7">'Loan Repayment Diesel'!$G$14:$G$373</definedName>
    <definedName name="Princ" localSheetId="6">'Loan Repayment Grid'!$G$14:$G$373</definedName>
    <definedName name="Princ" localSheetId="5">'Loan Repayment Solar'!$G$14:$G$373</definedName>
    <definedName name="Princ" localSheetId="2">#REF!</definedName>
    <definedName name="Princ">#REF!</definedName>
    <definedName name="Print_Area_Reset" localSheetId="4">OFFSET('Cashflow Calculation'!Full_Print,0,0,'Cashflow Calculation'!Last_Row)</definedName>
    <definedName name="Print_Area_Reset" localSheetId="7">OFFSET('Loan Repayment Diesel'!Full_Print,0,0,'Loan Repayment Diesel'!Last_Row)</definedName>
    <definedName name="Print_Area_Reset" localSheetId="6">OFFSET('Loan Repayment Grid'!Full_Print,0,0,'Loan Repayment Grid'!Last_Row)</definedName>
    <definedName name="Print_Area_Reset" localSheetId="5">OFFSET('Loan Repayment Solar'!Full_Print,0,0,'Loan Repayment Solar'!Last_Row)</definedName>
    <definedName name="Print_Area_Reset" localSheetId="2">OFFSET(Resultados!Full_Print,0,0,Resultados!Last_Row)</definedName>
    <definedName name="Print_Area_Reset">OFFSET(Full_Print,0,0,Last_Row)</definedName>
    <definedName name="sadasdf" localSheetId="4">#REF!</definedName>
    <definedName name="sadasdf" localSheetId="7">#REF!</definedName>
    <definedName name="sadasdf" localSheetId="6">#REF!</definedName>
    <definedName name="sadasdf" localSheetId="5">#REF!</definedName>
    <definedName name="sadasdf" localSheetId="2">#REF!</definedName>
    <definedName name="sadasdf">#REF!</definedName>
    <definedName name="Sched_Pay" localSheetId="4">#REF!</definedName>
    <definedName name="Sched_Pay" localSheetId="7">'Loan Repayment Diesel'!$D$14:$D$373</definedName>
    <definedName name="Sched_Pay" localSheetId="6">'Loan Repayment Grid'!$D$14:$D$373</definedName>
    <definedName name="Sched_Pay" localSheetId="5">'Loan Repayment Solar'!$D$14:$D$373</definedName>
    <definedName name="Sched_Pay" localSheetId="2">#REF!</definedName>
    <definedName name="Sched_Pay">#REF!</definedName>
    <definedName name="Scheduled_Extra_Payments" localSheetId="4">#REF!</definedName>
    <definedName name="Scheduled_Extra_Payments" localSheetId="7">'Loan Repayment Diesel'!$D$9</definedName>
    <definedName name="Scheduled_Extra_Payments" localSheetId="6">'Loan Repayment Grid'!$D$9</definedName>
    <definedName name="Scheduled_Extra_Payments" localSheetId="5">'Loan Repayment Solar'!$D$9</definedName>
    <definedName name="Scheduled_Extra_Payments" localSheetId="2">#REF!</definedName>
    <definedName name="Scheduled_Extra_Payments">#REF!</definedName>
    <definedName name="Scheduled_Interest_Rate" localSheetId="4">#REF!</definedName>
    <definedName name="Scheduled_Interest_Rate" localSheetId="7">'Loan Repayment Diesel'!$D$5</definedName>
    <definedName name="Scheduled_Interest_Rate" localSheetId="6">'Loan Repayment Grid'!$D$5</definedName>
    <definedName name="Scheduled_Interest_Rate" localSheetId="5">'Loan Repayment Solar'!$D$5</definedName>
    <definedName name="Scheduled_Interest_Rate" localSheetId="2">#REF!</definedName>
    <definedName name="Scheduled_Interest_Rate">#REF!</definedName>
    <definedName name="Scheduled_Monthly_Payment" localSheetId="4">#REF!</definedName>
    <definedName name="Scheduled_Monthly_Payment" localSheetId="7">'Loan Repayment Diesel'!$H$4</definedName>
    <definedName name="Scheduled_Monthly_Payment" localSheetId="6">'Loan Repayment Grid'!$H$4</definedName>
    <definedName name="Scheduled_Monthly_Payment" localSheetId="5">'Loan Repayment Solar'!$H$4</definedName>
    <definedName name="Scheduled_Monthly_Payment" localSheetId="2">#REF!</definedName>
    <definedName name="Scheduled_Monthly_Payment">#REF!</definedName>
    <definedName name="test" localSheetId="4">#REF!</definedName>
    <definedName name="test" localSheetId="7">#REF!</definedName>
    <definedName name="test" localSheetId="6">#REF!</definedName>
    <definedName name="test" localSheetId="5">#REF!</definedName>
    <definedName name="test" localSheetId="2">#REF!</definedName>
    <definedName name="test">#REF!</definedName>
    <definedName name="Total_Interest" localSheetId="4">#REF!</definedName>
    <definedName name="Total_Interest" localSheetId="7">'Loan Repayment Diesel'!$H$8</definedName>
    <definedName name="Total_Interest" localSheetId="6">'Loan Repayment Grid'!$H$8</definedName>
    <definedName name="Total_Interest" localSheetId="5">'Loan Repayment Solar'!$H$8</definedName>
    <definedName name="Total_Interest" localSheetId="2">#REF!</definedName>
    <definedName name="Total_Interest">#REF!</definedName>
    <definedName name="Total_Pay" localSheetId="4">#REF!</definedName>
    <definedName name="Total_Pay" localSheetId="7">'Loan Repayment Diesel'!$F$14:$F$373</definedName>
    <definedName name="Total_Pay" localSheetId="6">'Loan Repayment Grid'!$F$14:$F$373</definedName>
    <definedName name="Total_Pay" localSheetId="5">'Loan Repayment Solar'!$F$14:$F$373</definedName>
    <definedName name="Total_Pay" localSheetId="2">#REF!</definedName>
    <definedName name="Total_Pay">#REF!</definedName>
    <definedName name="Total_Payment" localSheetId="4">Scheduled_Payment+Extra_Payment</definedName>
    <definedName name="Total_Payment" localSheetId="7">Scheduled_Payment+Extra_Payment</definedName>
    <definedName name="Total_Payment" localSheetId="6">Scheduled_Payment+Extra_Payment</definedName>
    <definedName name="Total_Payment" localSheetId="5">Scheduled_Payment+Extra_Payment</definedName>
    <definedName name="Total_Payment" localSheetId="2">Scheduled_Payment+Extra_Payment</definedName>
    <definedName name="Total_Payment">Scheduled_Payment+Extra_Payment</definedName>
    <definedName name="Values_Entered" localSheetId="4">IF('Cashflow Calculation'!Loan_Amount*'Cashflow Calculation'!Interest_Rate*'Cashflow Calculation'!Loan_Years*'Cashflow Calculation'!Loan_Start&gt;0,1,0)</definedName>
    <definedName name="Values_Entered" localSheetId="7">IF('Loan Repayment Diesel'!Loan_Amount*'Loan Repayment Diesel'!Interest_Rate*'Loan Repayment Diesel'!Loan_Years*'Loan Repayment Diesel'!Loan_Start&gt;0,1,0)</definedName>
    <definedName name="Values_Entered" localSheetId="6">IF('Loan Repayment Grid'!Loan_Amount*'Loan Repayment Grid'!Interest_Rate*'Loan Repayment Grid'!Loan_Years*'Loan Repayment Grid'!Loan_Start&gt;0,1,0)</definedName>
    <definedName name="Values_Entered" localSheetId="5">IF('Loan Repayment Solar'!Loan_Amount*'Loan Repayment Solar'!Interest_Rate*'Loan Repayment Solar'!Loan_Years*'Loan Repayment Solar'!Loan_Start&gt;0,1,0)</definedName>
    <definedName name="Values_Entered" localSheetId="2">IF(Resultados!Loan_Amount*Resultados!Interest_Rate*Resultados!Loan_Years*Resultados!Loan_Start&gt;0,1,0)</definedName>
    <definedName name="Values_Entered">IF(Loan_Amount*Interest_Rate*Loan_Years*Loan_Start&gt;0,1,0)</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9" l="1"/>
  <c r="D38" i="9"/>
  <c r="E25" i="9"/>
  <c r="E38" i="9"/>
  <c r="E47" i="9"/>
  <c r="E46" i="9"/>
  <c r="E41" i="9"/>
  <c r="D47" i="9"/>
  <c r="D46" i="9"/>
  <c r="D41" i="9"/>
  <c r="F25" i="9"/>
  <c r="F38" i="9"/>
  <c r="F47" i="9"/>
  <c r="F46" i="9"/>
  <c r="F41" i="9"/>
  <c r="G25" i="9"/>
  <c r="G38" i="9"/>
  <c r="G47" i="9"/>
  <c r="G46" i="9"/>
  <c r="G41" i="9"/>
  <c r="H25" i="9"/>
  <c r="H38" i="9"/>
  <c r="H47" i="9"/>
  <c r="H46" i="9"/>
  <c r="H41" i="9"/>
  <c r="I25" i="9"/>
  <c r="I38" i="9"/>
  <c r="I47" i="9"/>
  <c r="I46" i="9"/>
  <c r="I41" i="9"/>
  <c r="J25" i="9"/>
  <c r="J38" i="9"/>
  <c r="J47" i="9"/>
  <c r="J46" i="9"/>
  <c r="J41" i="9"/>
  <c r="K25" i="9"/>
  <c r="K38" i="9"/>
  <c r="K47" i="9"/>
  <c r="K46" i="9"/>
  <c r="K41" i="9"/>
  <c r="L25" i="9"/>
  <c r="L38" i="9"/>
  <c r="L47" i="9"/>
  <c r="L46" i="9"/>
  <c r="L41" i="9"/>
  <c r="M25" i="9"/>
  <c r="M38" i="9"/>
  <c r="M47" i="9"/>
  <c r="M46" i="9"/>
  <c r="M41" i="9"/>
  <c r="N25" i="9"/>
  <c r="N38" i="9"/>
  <c r="N47" i="9"/>
  <c r="N46" i="9"/>
  <c r="N41" i="9"/>
  <c r="O25" i="9"/>
  <c r="O38" i="9"/>
  <c r="O47" i="9"/>
  <c r="O46" i="9"/>
  <c r="O41" i="9"/>
  <c r="P25" i="9"/>
  <c r="P38" i="9"/>
  <c r="P47" i="9"/>
  <c r="P46" i="9"/>
  <c r="P41" i="9"/>
  <c r="Q25" i="9"/>
  <c r="Q38" i="9"/>
  <c r="Q47" i="9"/>
  <c r="Q46" i="9"/>
  <c r="Q41" i="9"/>
  <c r="R25" i="9"/>
  <c r="R38" i="9"/>
  <c r="R47" i="9"/>
  <c r="R46" i="9"/>
  <c r="R41" i="9"/>
  <c r="S25" i="9"/>
  <c r="S38" i="9"/>
  <c r="S47" i="9"/>
  <c r="S46" i="9"/>
  <c r="S41" i="9"/>
  <c r="T25" i="9"/>
  <c r="T38" i="9"/>
  <c r="T47" i="9"/>
  <c r="T46" i="9"/>
  <c r="T41" i="9"/>
  <c r="U25" i="9"/>
  <c r="U38" i="9"/>
  <c r="U47" i="9"/>
  <c r="U46" i="9"/>
  <c r="U41" i="9"/>
  <c r="V25" i="9"/>
  <c r="V38" i="9"/>
  <c r="V47" i="9"/>
  <c r="V46" i="9"/>
  <c r="V41" i="9"/>
  <c r="W25" i="9"/>
  <c r="W38" i="9"/>
  <c r="W47" i="9"/>
  <c r="W46" i="9"/>
  <c r="W41" i="9"/>
  <c r="X25" i="9"/>
  <c r="X38" i="9"/>
  <c r="X47" i="9"/>
  <c r="X46" i="9"/>
  <c r="X41" i="9"/>
  <c r="Y25" i="9"/>
  <c r="Y38" i="9"/>
  <c r="Y47" i="9"/>
  <c r="Y46" i="9"/>
  <c r="Y41" i="9"/>
  <c r="Z25" i="9"/>
  <c r="Z38" i="9"/>
  <c r="Z47" i="9"/>
  <c r="Z46" i="9"/>
  <c r="Z41" i="9"/>
  <c r="AA25" i="9"/>
  <c r="AA38" i="9"/>
  <c r="AA47" i="9"/>
  <c r="AA46" i="9"/>
  <c r="AA41" i="9"/>
  <c r="AB25" i="9"/>
  <c r="AB38" i="9"/>
  <c r="AB47" i="9"/>
  <c r="AB46" i="9"/>
  <c r="AB41" i="9"/>
  <c r="AC25" i="9"/>
  <c r="AC38" i="9"/>
  <c r="AC47" i="9"/>
  <c r="AC46" i="9"/>
  <c r="AC41" i="9"/>
  <c r="C51" i="9"/>
  <c r="E23" i="11"/>
  <c r="E6" i="11"/>
  <c r="N20" i="11"/>
  <c r="H20" i="11"/>
  <c r="B20" i="11"/>
  <c r="E95" i="1"/>
  <c r="K85" i="1"/>
  <c r="E63" i="1"/>
  <c r="E33" i="1"/>
  <c r="F20" i="1"/>
  <c r="L35" i="11"/>
  <c r="B51" i="9"/>
  <c r="C8" i="9"/>
  <c r="B8" i="9"/>
  <c r="F24" i="1"/>
  <c r="K105" i="1"/>
  <c r="K73" i="1"/>
  <c r="V190" i="9"/>
  <c r="U189" i="9"/>
  <c r="U188" i="9"/>
  <c r="U187" i="9"/>
  <c r="N185" i="9"/>
  <c r="C153" i="9"/>
  <c r="C87" i="9"/>
  <c r="C49" i="9"/>
  <c r="E73" i="1"/>
  <c r="E44" i="1"/>
  <c r="K44" i="1"/>
  <c r="C152" i="9"/>
  <c r="C86" i="9"/>
  <c r="F129" i="9"/>
  <c r="H129" i="9"/>
  <c r="O129" i="9"/>
  <c r="Q129" i="9"/>
  <c r="U129" i="9"/>
  <c r="W129" i="9"/>
  <c r="Z129" i="9"/>
  <c r="AA129" i="9"/>
  <c r="F130" i="9"/>
  <c r="G130" i="9"/>
  <c r="H130" i="9"/>
  <c r="J130" i="9"/>
  <c r="M130" i="9"/>
  <c r="O130" i="9"/>
  <c r="P130" i="9"/>
  <c r="Q130" i="9"/>
  <c r="U130" i="9"/>
  <c r="V130" i="9"/>
  <c r="W130" i="9"/>
  <c r="Z130" i="9"/>
  <c r="AA130" i="9"/>
  <c r="F131" i="9"/>
  <c r="G131" i="9"/>
  <c r="H131" i="9"/>
  <c r="J131" i="9"/>
  <c r="K131" i="9"/>
  <c r="M131" i="9"/>
  <c r="O131" i="9"/>
  <c r="P131" i="9"/>
  <c r="Q131" i="9"/>
  <c r="R131" i="9"/>
  <c r="U131" i="9"/>
  <c r="V131" i="9"/>
  <c r="W131" i="9"/>
  <c r="Y131" i="9"/>
  <c r="Z131" i="9"/>
  <c r="AA131" i="9"/>
  <c r="F132" i="9"/>
  <c r="G132" i="9"/>
  <c r="H132" i="9"/>
  <c r="I132" i="9"/>
  <c r="J132" i="9"/>
  <c r="K132" i="9"/>
  <c r="L132" i="9"/>
  <c r="M132" i="9"/>
  <c r="N132" i="9"/>
  <c r="O132" i="9"/>
  <c r="P132" i="9"/>
  <c r="Q132" i="9"/>
  <c r="R132" i="9"/>
  <c r="S132" i="9"/>
  <c r="T132" i="9"/>
  <c r="U132" i="9"/>
  <c r="V132" i="9"/>
  <c r="W132" i="9"/>
  <c r="Y132" i="9"/>
  <c r="Z132" i="9"/>
  <c r="AA132" i="9"/>
  <c r="AB132" i="9"/>
  <c r="AC132" i="9"/>
  <c r="F133" i="9"/>
  <c r="G133" i="9"/>
  <c r="H133" i="9"/>
  <c r="J133" i="9"/>
  <c r="K133" i="9"/>
  <c r="L133" i="9"/>
  <c r="M133" i="9"/>
  <c r="O133" i="9"/>
  <c r="P133" i="9"/>
  <c r="Q133" i="9"/>
  <c r="R133" i="9"/>
  <c r="T133" i="9"/>
  <c r="U133" i="9"/>
  <c r="V133" i="9"/>
  <c r="W133" i="9"/>
  <c r="Y133" i="9"/>
  <c r="Z133" i="9"/>
  <c r="AA133" i="9"/>
  <c r="AB133" i="9"/>
  <c r="E133" i="9"/>
  <c r="E132" i="9"/>
  <c r="E131" i="9"/>
  <c r="E130" i="9"/>
  <c r="E129" i="9"/>
  <c r="F63" i="9"/>
  <c r="G63" i="9"/>
  <c r="H63" i="9"/>
  <c r="I63" i="9"/>
  <c r="J63" i="9"/>
  <c r="L63" i="9"/>
  <c r="M63" i="9"/>
  <c r="N63" i="9"/>
  <c r="O63" i="9"/>
  <c r="P63" i="9"/>
  <c r="Q63" i="9"/>
  <c r="S63" i="9"/>
  <c r="T63" i="9"/>
  <c r="U63" i="9"/>
  <c r="V63" i="9"/>
  <c r="W63" i="9"/>
  <c r="X63" i="9"/>
  <c r="Z63" i="9"/>
  <c r="AA63" i="9"/>
  <c r="AB63" i="9"/>
  <c r="AC63" i="9"/>
  <c r="F64" i="9"/>
  <c r="G64" i="9"/>
  <c r="H64" i="9"/>
  <c r="J64" i="9"/>
  <c r="L64" i="9"/>
  <c r="M64" i="9"/>
  <c r="O64" i="9"/>
  <c r="P64" i="9"/>
  <c r="Q64" i="9"/>
  <c r="T64" i="9"/>
  <c r="U64" i="9"/>
  <c r="V64" i="9"/>
  <c r="W64" i="9"/>
  <c r="Z64" i="9"/>
  <c r="AA64" i="9"/>
  <c r="AB64" i="9"/>
  <c r="F65" i="9"/>
  <c r="G65" i="9"/>
  <c r="H65" i="9"/>
  <c r="J65" i="9"/>
  <c r="K65" i="9"/>
  <c r="L65" i="9"/>
  <c r="M65" i="9"/>
  <c r="O65" i="9"/>
  <c r="P65" i="9"/>
  <c r="Q65" i="9"/>
  <c r="R65" i="9"/>
  <c r="T65" i="9"/>
  <c r="U65" i="9"/>
  <c r="V65" i="9"/>
  <c r="W65" i="9"/>
  <c r="Y65" i="9"/>
  <c r="Z65" i="9"/>
  <c r="AA65" i="9"/>
  <c r="AB65" i="9"/>
  <c r="F66" i="9"/>
  <c r="G66" i="9"/>
  <c r="H66" i="9"/>
  <c r="I66" i="9"/>
  <c r="J66" i="9"/>
  <c r="K66" i="9"/>
  <c r="L66" i="9"/>
  <c r="M66" i="9"/>
  <c r="N66" i="9"/>
  <c r="O66" i="9"/>
  <c r="P66" i="9"/>
  <c r="Q66" i="9"/>
  <c r="R66" i="9"/>
  <c r="S66" i="9"/>
  <c r="T66" i="9"/>
  <c r="U66" i="9"/>
  <c r="V66" i="9"/>
  <c r="W66" i="9"/>
  <c r="Y66" i="9"/>
  <c r="Z66" i="9"/>
  <c r="AA66" i="9"/>
  <c r="AB66" i="9"/>
  <c r="AC66" i="9"/>
  <c r="F67" i="9"/>
  <c r="G67" i="9"/>
  <c r="H67" i="9"/>
  <c r="J67" i="9"/>
  <c r="K67" i="9"/>
  <c r="L67" i="9"/>
  <c r="M67" i="9"/>
  <c r="O67" i="9"/>
  <c r="P67" i="9"/>
  <c r="Q67" i="9"/>
  <c r="R67" i="9"/>
  <c r="T67" i="9"/>
  <c r="U67" i="9"/>
  <c r="W67" i="9"/>
  <c r="Y67" i="9"/>
  <c r="Z67" i="9"/>
  <c r="AA67" i="9"/>
  <c r="AB67" i="9"/>
  <c r="E67" i="9"/>
  <c r="E66" i="9"/>
  <c r="E65" i="9"/>
  <c r="E64" i="9"/>
  <c r="E63" i="9"/>
  <c r="F62" i="9"/>
  <c r="G62" i="9"/>
  <c r="H62" i="9"/>
  <c r="I62" i="9"/>
  <c r="J62" i="9"/>
  <c r="K62" i="9"/>
  <c r="M62" i="9"/>
  <c r="O62" i="9"/>
  <c r="P62" i="9"/>
  <c r="Q62" i="9"/>
  <c r="R62" i="9"/>
  <c r="S62" i="9"/>
  <c r="U62" i="9"/>
  <c r="V62" i="9"/>
  <c r="W62" i="9"/>
  <c r="Y62" i="9"/>
  <c r="Z62" i="9"/>
  <c r="AA62" i="9"/>
  <c r="AC62" i="9"/>
  <c r="E62" i="9"/>
  <c r="C48" i="9"/>
  <c r="F24" i="9"/>
  <c r="F29" i="9"/>
  <c r="G29" i="9"/>
  <c r="H29" i="9"/>
  <c r="J29" i="9"/>
  <c r="K29" i="9"/>
  <c r="L29" i="9"/>
  <c r="M29" i="9"/>
  <c r="O29" i="9"/>
  <c r="P29" i="9"/>
  <c r="Q29" i="9"/>
  <c r="R29" i="9"/>
  <c r="T29" i="9"/>
  <c r="U29" i="9"/>
  <c r="W29" i="9"/>
  <c r="Y29" i="9"/>
  <c r="Z29" i="9"/>
  <c r="AA29" i="9"/>
  <c r="AB29" i="9"/>
  <c r="E29" i="9"/>
  <c r="F28" i="9"/>
  <c r="G28" i="9"/>
  <c r="H28" i="9"/>
  <c r="I28" i="9"/>
  <c r="J28" i="9"/>
  <c r="K28" i="9"/>
  <c r="L28" i="9"/>
  <c r="M28" i="9"/>
  <c r="N28" i="9"/>
  <c r="O28" i="9"/>
  <c r="P28" i="9"/>
  <c r="Q28" i="9"/>
  <c r="R28" i="9"/>
  <c r="S28" i="9"/>
  <c r="T28" i="9"/>
  <c r="U28" i="9"/>
  <c r="V28" i="9"/>
  <c r="W28" i="9"/>
  <c r="Y28" i="9"/>
  <c r="Z28" i="9"/>
  <c r="AA28" i="9"/>
  <c r="AB28" i="9"/>
  <c r="AC28" i="9"/>
  <c r="E28" i="9"/>
  <c r="F27" i="9"/>
  <c r="G27" i="9"/>
  <c r="H27" i="9"/>
  <c r="J27" i="9"/>
  <c r="L27" i="9"/>
  <c r="M27" i="9"/>
  <c r="O27" i="9"/>
  <c r="P27" i="9"/>
  <c r="Q27" i="9"/>
  <c r="T27" i="9"/>
  <c r="U27" i="9"/>
  <c r="V27" i="9"/>
  <c r="W27" i="9"/>
  <c r="Z27" i="9"/>
  <c r="AA27" i="9"/>
  <c r="AB27" i="9"/>
  <c r="E27" i="9"/>
  <c r="F26" i="9"/>
  <c r="G26" i="9"/>
  <c r="H26" i="9"/>
  <c r="I26" i="9"/>
  <c r="J26" i="9"/>
  <c r="L26" i="9"/>
  <c r="M26" i="9"/>
  <c r="O26" i="9"/>
  <c r="P26" i="9"/>
  <c r="Q26" i="9"/>
  <c r="S26" i="9"/>
  <c r="T26" i="9"/>
  <c r="U26" i="9"/>
  <c r="V26" i="9"/>
  <c r="W26" i="9"/>
  <c r="Z26" i="9"/>
  <c r="AA26" i="9"/>
  <c r="AB26" i="9"/>
  <c r="AC26" i="9"/>
  <c r="E26" i="9"/>
  <c r="G24" i="9"/>
  <c r="H24" i="9"/>
  <c r="J24" i="9"/>
  <c r="K24" i="9"/>
  <c r="L24" i="9"/>
  <c r="M24" i="9"/>
  <c r="O24" i="9"/>
  <c r="P24" i="9"/>
  <c r="Q24" i="9"/>
  <c r="R24" i="9"/>
  <c r="T24" i="9"/>
  <c r="U24" i="9"/>
  <c r="V24" i="9"/>
  <c r="W24" i="9"/>
  <c r="Y24" i="9"/>
  <c r="Z24" i="9"/>
  <c r="AA24" i="9"/>
  <c r="AB24" i="9"/>
  <c r="E24" i="9"/>
  <c r="J79" i="1"/>
  <c r="J111" i="1"/>
  <c r="R35" i="11"/>
  <c r="C9" i="9"/>
  <c r="E73" i="9"/>
  <c r="B9" i="9"/>
  <c r="F140" i="9"/>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E10" i="11"/>
  <c r="B4" i="9"/>
  <c r="S190" i="9"/>
  <c r="R189" i="9"/>
  <c r="R188" i="9"/>
  <c r="R187" i="9"/>
  <c r="B6" i="9"/>
  <c r="B89" i="9"/>
  <c r="Q31" i="11"/>
  <c r="K31" i="11"/>
  <c r="E31" i="11"/>
  <c r="K84" i="1"/>
  <c r="D129" i="9"/>
  <c r="C129" i="9"/>
  <c r="A129" i="9"/>
  <c r="F96" i="1"/>
  <c r="E8" i="11"/>
  <c r="B3" i="9"/>
  <c r="E12" i="9"/>
  <c r="E15" i="9"/>
  <c r="E14" i="9"/>
  <c r="D14" i="9"/>
  <c r="K116" i="1"/>
  <c r="F77" i="1"/>
  <c r="N189" i="9"/>
  <c r="K189" i="9"/>
  <c r="H189" i="9"/>
  <c r="E189" i="9"/>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c r="D152" i="9"/>
  <c r="H5"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235" i="16"/>
  <c r="A236" i="16"/>
  <c r="A237" i="16"/>
  <c r="A238" i="16"/>
  <c r="A239" i="16"/>
  <c r="A240" i="16"/>
  <c r="A241" i="16"/>
  <c r="A242" i="16"/>
  <c r="A243" i="16"/>
  <c r="A244" i="16"/>
  <c r="A245" i="16"/>
  <c r="A246" i="16"/>
  <c r="A247" i="16"/>
  <c r="A248" i="16"/>
  <c r="A249" i="16"/>
  <c r="A250" i="16"/>
  <c r="A251" i="16"/>
  <c r="A252" i="16"/>
  <c r="A253" i="16"/>
  <c r="A254" i="16"/>
  <c r="A255" i="16"/>
  <c r="A256" i="16"/>
  <c r="A257" i="16"/>
  <c r="A258" i="16"/>
  <c r="A259" i="16"/>
  <c r="A260" i="16"/>
  <c r="A261" i="16"/>
  <c r="A262" i="16"/>
  <c r="A263" i="16"/>
  <c r="A264" i="16"/>
  <c r="A265" i="16"/>
  <c r="A266" i="16"/>
  <c r="A267" i="16"/>
  <c r="A268" i="16"/>
  <c r="A269" i="16"/>
  <c r="A270" i="16"/>
  <c r="A271" i="16"/>
  <c r="A272" i="16"/>
  <c r="A273" i="16"/>
  <c r="A274" i="16"/>
  <c r="A275" i="16"/>
  <c r="A276" i="16"/>
  <c r="A277" i="16"/>
  <c r="A278" i="16"/>
  <c r="A279" i="16"/>
  <c r="A280" i="16"/>
  <c r="A281" i="16"/>
  <c r="A282" i="16"/>
  <c r="A283" i="16"/>
  <c r="A284" i="16"/>
  <c r="A285" i="16"/>
  <c r="A286" i="16"/>
  <c r="A287" i="16"/>
  <c r="A288" i="16"/>
  <c r="A289" i="16"/>
  <c r="A290" i="16"/>
  <c r="A291" i="16"/>
  <c r="A292" i="16"/>
  <c r="A293" i="16"/>
  <c r="A294" i="16"/>
  <c r="A295" i="16"/>
  <c r="A296" i="16"/>
  <c r="A297" i="16"/>
  <c r="A298" i="16"/>
  <c r="A299" i="16"/>
  <c r="A300" i="16"/>
  <c r="A301" i="16"/>
  <c r="A302" i="16"/>
  <c r="A303" i="16"/>
  <c r="A304" i="16"/>
  <c r="A305" i="16"/>
  <c r="A306" i="16"/>
  <c r="A307" i="16"/>
  <c r="A308" i="16"/>
  <c r="A309" i="16"/>
  <c r="A310" i="16"/>
  <c r="A311" i="16"/>
  <c r="A312" i="16"/>
  <c r="A313" i="16"/>
  <c r="A314" i="16"/>
  <c r="A315" i="16"/>
  <c r="A316" i="16"/>
  <c r="A317" i="16"/>
  <c r="A318" i="16"/>
  <c r="A319" i="16"/>
  <c r="A320" i="16"/>
  <c r="A321" i="16"/>
  <c r="A322" i="16"/>
  <c r="A323" i="16"/>
  <c r="A324" i="16"/>
  <c r="A325" i="16"/>
  <c r="A326" i="16"/>
  <c r="A327" i="16"/>
  <c r="A328" i="16"/>
  <c r="A329" i="16"/>
  <c r="A330" i="16"/>
  <c r="A331" i="16"/>
  <c r="A332" i="16"/>
  <c r="A333" i="16"/>
  <c r="A334" i="16"/>
  <c r="A335" i="16"/>
  <c r="A336" i="16"/>
  <c r="A337" i="16"/>
  <c r="A338" i="16"/>
  <c r="A339" i="16"/>
  <c r="A340" i="16"/>
  <c r="A341" i="16"/>
  <c r="A342" i="16"/>
  <c r="A343" i="16"/>
  <c r="A344" i="16"/>
  <c r="A345" i="16"/>
  <c r="A346" i="16"/>
  <c r="A347" i="16"/>
  <c r="A348" i="16"/>
  <c r="A349" i="16"/>
  <c r="A350" i="16"/>
  <c r="A351" i="16"/>
  <c r="A352" i="16"/>
  <c r="A353" i="16"/>
  <c r="A354" i="16"/>
  <c r="A355" i="16"/>
  <c r="A356" i="16"/>
  <c r="A357" i="16"/>
  <c r="A358" i="16"/>
  <c r="A359" i="16"/>
  <c r="A360" i="16"/>
  <c r="A361" i="16"/>
  <c r="A362" i="16"/>
  <c r="A363" i="16"/>
  <c r="A364" i="16"/>
  <c r="A365" i="16"/>
  <c r="A366" i="16"/>
  <c r="A367" i="16"/>
  <c r="A368" i="16"/>
  <c r="A369" i="16"/>
  <c r="A370" i="16"/>
  <c r="A371" i="16"/>
  <c r="A372" i="16"/>
  <c r="A373" i="16"/>
  <c r="H4" i="16"/>
  <c r="C14" i="16"/>
  <c r="E185" i="9"/>
  <c r="H185" i="9"/>
  <c r="K185" i="9"/>
  <c r="E187" i="9"/>
  <c r="H187" i="9"/>
  <c r="K187" i="9"/>
  <c r="N187" i="9"/>
  <c r="F97" i="1"/>
  <c r="F108" i="1"/>
  <c r="K86" i="1"/>
  <c r="F116" i="1"/>
  <c r="J113" i="1"/>
  <c r="J115" i="1"/>
  <c r="J95" i="1"/>
  <c r="Q35" i="11"/>
  <c r="F112" i="1"/>
  <c r="F110" i="1"/>
  <c r="F109" i="1"/>
  <c r="F104" i="1"/>
  <c r="E104" i="1"/>
  <c r="F103" i="1"/>
  <c r="F102" i="1"/>
  <c r="F101" i="1"/>
  <c r="F100" i="1"/>
  <c r="F99" i="1"/>
  <c r="F98" i="1"/>
  <c r="Q33" i="11"/>
  <c r="D151" i="9"/>
  <c r="D150" i="9"/>
  <c r="D145" i="9"/>
  <c r="J117" i="1"/>
  <c r="E108" i="1"/>
  <c r="E138" i="9"/>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c r="D5" i="14"/>
  <c r="D4" i="14"/>
  <c r="C33" i="9"/>
  <c r="C32" i="9"/>
  <c r="E142" i="9"/>
  <c r="E152" i="9"/>
  <c r="E112" i="1"/>
  <c r="F14" i="16"/>
  <c r="G14" i="16"/>
  <c r="I14" i="16"/>
  <c r="J14" i="16"/>
  <c r="C14" i="15"/>
  <c r="AC33" i="9"/>
  <c r="AA33" i="9"/>
  <c r="Y33" i="9"/>
  <c r="H5" i="15"/>
  <c r="H4" i="15"/>
  <c r="Z33" i="9"/>
  <c r="A14" i="14"/>
  <c r="B14" i="14"/>
  <c r="H4" i="14"/>
  <c r="C14" i="14"/>
  <c r="A14" i="15"/>
  <c r="B14" i="15"/>
  <c r="H5" i="14"/>
  <c r="K33" i="11"/>
  <c r="D147" i="9"/>
  <c r="E33" i="9"/>
  <c r="E33" i="11"/>
  <c r="C15" i="16"/>
  <c r="S71" i="9"/>
  <c r="H14" i="14"/>
  <c r="J14" i="14"/>
  <c r="Q71" i="9"/>
  <c r="G71" i="9"/>
  <c r="W71" i="9"/>
  <c r="U71" i="9"/>
  <c r="K71" i="9"/>
  <c r="AA71" i="9"/>
  <c r="Y71" i="9"/>
  <c r="O71" i="9"/>
  <c r="M71" i="9"/>
  <c r="AC71" i="9"/>
  <c r="I71" i="9"/>
  <c r="F71" i="9"/>
  <c r="N71" i="9"/>
  <c r="V71" i="9"/>
  <c r="E71" i="9"/>
  <c r="J71" i="9"/>
  <c r="Z71" i="9"/>
  <c r="H71" i="9"/>
  <c r="P71" i="9"/>
  <c r="X71" i="9"/>
  <c r="R71" i="9"/>
  <c r="L71" i="9"/>
  <c r="T71" i="9"/>
  <c r="AB71" i="9"/>
  <c r="D14" i="14"/>
  <c r="E14" i="14"/>
  <c r="F14" i="14"/>
  <c r="A15" i="14"/>
  <c r="D15" i="14"/>
  <c r="H33" i="9"/>
  <c r="L33" i="9"/>
  <c r="P33" i="9"/>
  <c r="T33" i="9"/>
  <c r="X33" i="9"/>
  <c r="I33" i="9"/>
  <c r="Q33" i="9"/>
  <c r="J33" i="9"/>
  <c r="N33" i="9"/>
  <c r="R33" i="9"/>
  <c r="V33" i="9"/>
  <c r="F33" i="9"/>
  <c r="G33" i="9"/>
  <c r="K33" i="9"/>
  <c r="O33" i="9"/>
  <c r="S33" i="9"/>
  <c r="W33" i="9"/>
  <c r="M33" i="9"/>
  <c r="U33" i="9"/>
  <c r="H14" i="15"/>
  <c r="J14" i="15"/>
  <c r="D14" i="15"/>
  <c r="E14" i="15"/>
  <c r="F14" i="15"/>
  <c r="A15" i="15"/>
  <c r="A16" i="15"/>
  <c r="A17" i="15"/>
  <c r="H15" i="16"/>
  <c r="E15" i="16"/>
  <c r="G14" i="14"/>
  <c r="I14" i="14"/>
  <c r="C15" i="14"/>
  <c r="G14" i="15"/>
  <c r="A16" i="14"/>
  <c r="D16" i="14"/>
  <c r="D16" i="15"/>
  <c r="B15" i="14"/>
  <c r="I14" i="15"/>
  <c r="C15" i="15"/>
  <c r="B16" i="15"/>
  <c r="B15" i="15"/>
  <c r="D15" i="15"/>
  <c r="D17" i="15"/>
  <c r="B17" i="15"/>
  <c r="A18" i="15"/>
  <c r="E18" i="11"/>
  <c r="E16" i="11"/>
  <c r="E14" i="11"/>
  <c r="E12" i="11"/>
  <c r="F15" i="16"/>
  <c r="G15" i="16"/>
  <c r="I15" i="16"/>
  <c r="J15" i="16"/>
  <c r="B16" i="14"/>
  <c r="A17" i="14"/>
  <c r="B17" i="14"/>
  <c r="B18" i="15"/>
  <c r="A19" i="15"/>
  <c r="D18" i="15"/>
  <c r="H15" i="15"/>
  <c r="E15" i="15"/>
  <c r="H15" i="14"/>
  <c r="E15" i="14"/>
  <c r="B7" i="9"/>
  <c r="D17" i="14"/>
  <c r="C16" i="16"/>
  <c r="A18" i="14"/>
  <c r="D18" i="14"/>
  <c r="F15" i="15"/>
  <c r="G15" i="15"/>
  <c r="I15" i="15"/>
  <c r="D19" i="15"/>
  <c r="A20" i="15"/>
  <c r="B19" i="15"/>
  <c r="J15" i="15"/>
  <c r="J15" i="14"/>
  <c r="F15" i="14"/>
  <c r="G15" i="14"/>
  <c r="I15" i="14"/>
  <c r="C72" i="9"/>
  <c r="C34" i="9"/>
  <c r="E35" i="9"/>
  <c r="B5" i="9"/>
  <c r="F138" i="9"/>
  <c r="G138" i="9"/>
  <c r="A19" i="14"/>
  <c r="B19" i="14"/>
  <c r="B18" i="14"/>
  <c r="E16" i="16"/>
  <c r="H16" i="16"/>
  <c r="B20" i="15"/>
  <c r="D20" i="15"/>
  <c r="A21" i="15"/>
  <c r="C16" i="15"/>
  <c r="C16" i="14"/>
  <c r="D63" i="9"/>
  <c r="D62" i="9"/>
  <c r="C62" i="9"/>
  <c r="C63" i="9"/>
  <c r="A62" i="9"/>
  <c r="A63" i="9"/>
  <c r="A64" i="9"/>
  <c r="A59" i="9"/>
  <c r="A66" i="9"/>
  <c r="A26" i="9"/>
  <c r="A25" i="9"/>
  <c r="A24" i="9"/>
  <c r="A21" i="9"/>
  <c r="J197" i="9"/>
  <c r="H138" i="9"/>
  <c r="A20" i="14"/>
  <c r="D20" i="14"/>
  <c r="D19" i="14"/>
  <c r="J16" i="16"/>
  <c r="F16" i="16"/>
  <c r="G16" i="16"/>
  <c r="I16" i="16"/>
  <c r="E16" i="15"/>
  <c r="H16" i="15"/>
  <c r="D21" i="15"/>
  <c r="A22" i="15"/>
  <c r="B21" i="15"/>
  <c r="E16" i="14"/>
  <c r="H16" i="14"/>
  <c r="J196" i="9"/>
  <c r="I138" i="9"/>
  <c r="A21" i="14"/>
  <c r="B21" i="14"/>
  <c r="B20" i="14"/>
  <c r="C17" i="16"/>
  <c r="F16" i="15"/>
  <c r="G16" i="15"/>
  <c r="I16" i="15"/>
  <c r="B22" i="15"/>
  <c r="D22" i="15"/>
  <c r="A23" i="15"/>
  <c r="J16" i="15"/>
  <c r="F16" i="14"/>
  <c r="G16" i="14"/>
  <c r="I16" i="14"/>
  <c r="J16" i="14"/>
  <c r="E197" i="9"/>
  <c r="E196" i="9"/>
  <c r="J138" i="9"/>
  <c r="A22" i="14"/>
  <c r="A23" i="14"/>
  <c r="D21" i="14"/>
  <c r="E17" i="16"/>
  <c r="H17" i="16"/>
  <c r="C17" i="15"/>
  <c r="D23" i="15"/>
  <c r="B23" i="15"/>
  <c r="A24" i="15"/>
  <c r="C17" i="14"/>
  <c r="N188" i="9"/>
  <c r="K188" i="9"/>
  <c r="H188" i="9"/>
  <c r="E188" i="9"/>
  <c r="E190" i="9"/>
  <c r="K190" i="9"/>
  <c r="E191" i="9"/>
  <c r="E192" i="9"/>
  <c r="K138" i="9"/>
  <c r="E194" i="9"/>
  <c r="E193" i="9"/>
  <c r="B22" i="14"/>
  <c r="D22" i="14"/>
  <c r="J17" i="16"/>
  <c r="F17" i="16"/>
  <c r="G17" i="16"/>
  <c r="I17" i="16"/>
  <c r="H17" i="15"/>
  <c r="E17" i="15"/>
  <c r="B24" i="15"/>
  <c r="D24" i="15"/>
  <c r="A25" i="15"/>
  <c r="B23" i="14"/>
  <c r="D23" i="14"/>
  <c r="A24" i="14"/>
  <c r="H17" i="14"/>
  <c r="E17" i="14"/>
  <c r="L138" i="9"/>
  <c r="C18" i="16"/>
  <c r="D25" i="15"/>
  <c r="A26" i="15"/>
  <c r="B25" i="15"/>
  <c r="F17" i="15"/>
  <c r="G17" i="15"/>
  <c r="I17" i="15"/>
  <c r="J17" i="15"/>
  <c r="D24" i="14"/>
  <c r="B24" i="14"/>
  <c r="A25" i="14"/>
  <c r="F17" i="14"/>
  <c r="G17" i="14"/>
  <c r="I17" i="14"/>
  <c r="J17" i="14"/>
  <c r="M138" i="9"/>
  <c r="J81" i="1"/>
  <c r="J83" i="1"/>
  <c r="J63" i="1"/>
  <c r="K35" i="11"/>
  <c r="E18" i="16"/>
  <c r="H18" i="16"/>
  <c r="C18" i="15"/>
  <c r="B26" i="15"/>
  <c r="A27" i="15"/>
  <c r="D26" i="15"/>
  <c r="C18" i="14"/>
  <c r="B25" i="14"/>
  <c r="A26" i="14"/>
  <c r="D25" i="14"/>
  <c r="N138" i="9"/>
  <c r="J86" i="1"/>
  <c r="E77" i="1"/>
  <c r="E72" i="9"/>
  <c r="E76" i="9"/>
  <c r="J18" i="16"/>
  <c r="F18" i="16"/>
  <c r="G18" i="16"/>
  <c r="I18" i="16"/>
  <c r="D27" i="15"/>
  <c r="A28" i="15"/>
  <c r="B27" i="15"/>
  <c r="H18" i="15"/>
  <c r="E18" i="15"/>
  <c r="D26" i="14"/>
  <c r="A27" i="14"/>
  <c r="B26" i="14"/>
  <c r="H18" i="14"/>
  <c r="E18" i="14"/>
  <c r="D70" i="9"/>
  <c r="D69" i="9"/>
  <c r="D68" i="9"/>
  <c r="C70" i="9"/>
  <c r="C69" i="9"/>
  <c r="C68" i="9"/>
  <c r="C67" i="9"/>
  <c r="D32" i="9"/>
  <c r="D31" i="9"/>
  <c r="D30" i="9"/>
  <c r="C31" i="9"/>
  <c r="C30" i="9"/>
  <c r="O138" i="9"/>
  <c r="E81" i="1"/>
  <c r="F72" i="9"/>
  <c r="C19" i="16"/>
  <c r="J18" i="15"/>
  <c r="F18" i="15"/>
  <c r="G18" i="15"/>
  <c r="I18" i="15"/>
  <c r="B28" i="15"/>
  <c r="D28" i="15"/>
  <c r="A29" i="15"/>
  <c r="F18" i="14"/>
  <c r="G18" i="14"/>
  <c r="I18" i="14"/>
  <c r="C19" i="14"/>
  <c r="J18" i="14"/>
  <c r="B27" i="14"/>
  <c r="D27" i="14"/>
  <c r="A28" i="14"/>
  <c r="L103" i="9"/>
  <c r="L104" i="9"/>
  <c r="L105" i="9"/>
  <c r="L106" i="9"/>
  <c r="L107" i="9"/>
  <c r="L108" i="9"/>
  <c r="L109" i="9"/>
  <c r="L110" i="9"/>
  <c r="L111" i="9"/>
  <c r="L112" i="9"/>
  <c r="L113" i="9"/>
  <c r="L114" i="9"/>
  <c r="L115" i="9"/>
  <c r="L116" i="9"/>
  <c r="L117" i="9"/>
  <c r="L118" i="9"/>
  <c r="L119" i="9"/>
  <c r="L120" i="9"/>
  <c r="L121" i="9"/>
  <c r="C84" i="9"/>
  <c r="C79" i="9"/>
  <c r="C76" i="9"/>
  <c r="C73" i="9"/>
  <c r="D67" i="9"/>
  <c r="D66" i="9"/>
  <c r="C66" i="9"/>
  <c r="D65" i="9"/>
  <c r="C65" i="9"/>
  <c r="D64" i="9"/>
  <c r="C64" i="9"/>
  <c r="C46" i="9"/>
  <c r="C38" i="9"/>
  <c r="C35" i="9"/>
  <c r="D29" i="9"/>
  <c r="C29" i="9"/>
  <c r="D28" i="9"/>
  <c r="C28" i="9"/>
  <c r="D27" i="9"/>
  <c r="C27" i="9"/>
  <c r="D26" i="9"/>
  <c r="C26" i="9"/>
  <c r="C25" i="9"/>
  <c r="D24" i="9"/>
  <c r="C24" i="9"/>
  <c r="C12" i="9"/>
  <c r="C3" i="9"/>
  <c r="B2" i="9"/>
  <c r="B1" i="9"/>
  <c r="F12" i="9"/>
  <c r="F15" i="9"/>
  <c r="F79" i="1"/>
  <c r="F48" i="1"/>
  <c r="F85" i="1"/>
  <c r="F53" i="1"/>
  <c r="M129" i="9"/>
  <c r="I130" i="9"/>
  <c r="N133" i="9"/>
  <c r="S64" i="9"/>
  <c r="AC64" i="9"/>
  <c r="I65" i="9"/>
  <c r="AC67" i="9"/>
  <c r="N29" i="9"/>
  <c r="X27" i="9"/>
  <c r="AC27" i="9"/>
  <c r="G129" i="9"/>
  <c r="V129" i="9"/>
  <c r="S133" i="9"/>
  <c r="I64" i="9"/>
  <c r="S65" i="9"/>
  <c r="I67" i="9"/>
  <c r="S29" i="9"/>
  <c r="X29" i="9"/>
  <c r="P129" i="9"/>
  <c r="AC130" i="9"/>
  <c r="I131" i="9"/>
  <c r="N131" i="9"/>
  <c r="X132" i="9"/>
  <c r="X133" i="9"/>
  <c r="AC65" i="9"/>
  <c r="N67" i="9"/>
  <c r="AC29" i="9"/>
  <c r="J129" i="9"/>
  <c r="N130" i="9"/>
  <c r="S130" i="9"/>
  <c r="X130" i="9"/>
  <c r="S131" i="9"/>
  <c r="X131" i="9"/>
  <c r="AC131" i="9"/>
  <c r="I133" i="9"/>
  <c r="AC133" i="9"/>
  <c r="S67" i="9"/>
  <c r="X67" i="9"/>
  <c r="I29" i="9"/>
  <c r="I27" i="9"/>
  <c r="N27" i="9"/>
  <c r="S27" i="9"/>
  <c r="R26" i="9"/>
  <c r="K26" i="9"/>
  <c r="Y26" i="9"/>
  <c r="K129" i="9"/>
  <c r="R129" i="9"/>
  <c r="Y129" i="9"/>
  <c r="K130" i="9"/>
  <c r="Y130" i="9"/>
  <c r="R130" i="9"/>
  <c r="K64" i="9"/>
  <c r="Y64" i="9"/>
  <c r="R64" i="9"/>
  <c r="P138" i="9"/>
  <c r="G72" i="9"/>
  <c r="S129" i="9"/>
  <c r="X129" i="9"/>
  <c r="AC129" i="9"/>
  <c r="AB62" i="9"/>
  <c r="T62" i="9"/>
  <c r="L62" i="9"/>
  <c r="I129" i="9"/>
  <c r="N129" i="9"/>
  <c r="V29"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c r="E86" i="9"/>
  <c r="F139" i="9"/>
  <c r="E19" i="16"/>
  <c r="H19" i="16"/>
  <c r="C19" i="15"/>
  <c r="D29" i="15"/>
  <c r="A30" i="15"/>
  <c r="B29" i="15"/>
  <c r="E19" i="14"/>
  <c r="H19" i="14"/>
  <c r="J19" i="14"/>
  <c r="D28" i="14"/>
  <c r="B28" i="14"/>
  <c r="A29" i="14"/>
  <c r="D76" i="9"/>
  <c r="D86" i="9"/>
  <c r="G139" i="9"/>
  <c r="H139" i="9"/>
  <c r="F142" i="9"/>
  <c r="F152" i="9"/>
  <c r="Q138" i="9"/>
  <c r="H72" i="9"/>
  <c r="D48" i="9"/>
  <c r="D85" i="9"/>
  <c r="D84" i="9"/>
  <c r="E85" i="9"/>
  <c r="E84" i="9"/>
  <c r="F19" i="16"/>
  <c r="G19" i="16"/>
  <c r="I19" i="16"/>
  <c r="J19" i="16"/>
  <c r="E19" i="15"/>
  <c r="H19" i="15"/>
  <c r="J19" i="15"/>
  <c r="D30" i="15"/>
  <c r="B30" i="15"/>
  <c r="A31" i="15"/>
  <c r="B29" i="14"/>
  <c r="D29" i="14"/>
  <c r="A30" i="14"/>
  <c r="F19" i="14"/>
  <c r="G19" i="14"/>
  <c r="I19" i="14"/>
  <c r="C20" i="14"/>
  <c r="R138" i="9"/>
  <c r="H142" i="9"/>
  <c r="H152" i="9"/>
  <c r="G142" i="9"/>
  <c r="G152" i="9"/>
  <c r="I72" i="9"/>
  <c r="D43" i="9"/>
  <c r="D79" i="9"/>
  <c r="D81" i="9"/>
  <c r="E151" i="9"/>
  <c r="E150" i="9"/>
  <c r="F151" i="9"/>
  <c r="F150" i="9"/>
  <c r="C20" i="16"/>
  <c r="H20" i="16"/>
  <c r="J20" i="16"/>
  <c r="I139" i="9"/>
  <c r="B31" i="15"/>
  <c r="A32" i="15"/>
  <c r="D31" i="15"/>
  <c r="F19" i="15"/>
  <c r="G19" i="15"/>
  <c r="I19" i="15"/>
  <c r="C20" i="15"/>
  <c r="H20" i="14"/>
  <c r="J20" i="14"/>
  <c r="E20" i="14"/>
  <c r="D30" i="14"/>
  <c r="B30" i="14"/>
  <c r="A31" i="14"/>
  <c r="G151" i="9"/>
  <c r="G150" i="9"/>
  <c r="H151" i="9"/>
  <c r="H150" i="9"/>
  <c r="I142" i="9"/>
  <c r="I152" i="9"/>
  <c r="I153" i="9"/>
  <c r="V189" i="9"/>
  <c r="S138" i="9"/>
  <c r="J72" i="9"/>
  <c r="E20" i="16"/>
  <c r="F20" i="16"/>
  <c r="G20" i="16"/>
  <c r="I20" i="16"/>
  <c r="J139" i="9"/>
  <c r="H20" i="15"/>
  <c r="J20" i="15"/>
  <c r="E20" i="15"/>
  <c r="D32" i="15"/>
  <c r="A33" i="15"/>
  <c r="B32" i="15"/>
  <c r="F20" i="14"/>
  <c r="G20" i="14"/>
  <c r="I20" i="14"/>
  <c r="C21" i="14"/>
  <c r="B31" i="14"/>
  <c r="A32" i="14"/>
  <c r="D31" i="14"/>
  <c r="T138" i="9"/>
  <c r="J142" i="9"/>
  <c r="J152" i="9"/>
  <c r="K72" i="9"/>
  <c r="I151" i="9"/>
  <c r="I150" i="9"/>
  <c r="C21" i="16"/>
  <c r="H21" i="16"/>
  <c r="J21" i="16"/>
  <c r="K139" i="9"/>
  <c r="F20" i="15"/>
  <c r="G20" i="15"/>
  <c r="I20" i="15"/>
  <c r="C21" i="15"/>
  <c r="B33" i="15"/>
  <c r="D33" i="15"/>
  <c r="A34" i="15"/>
  <c r="D32" i="14"/>
  <c r="A33" i="14"/>
  <c r="B32" i="14"/>
  <c r="H21" i="14"/>
  <c r="J21" i="14"/>
  <c r="E21" i="14"/>
  <c r="K142" i="9"/>
  <c r="K152" i="9"/>
  <c r="U138" i="9"/>
  <c r="L72" i="9"/>
  <c r="J151" i="9"/>
  <c r="J150" i="9"/>
  <c r="E21" i="16"/>
  <c r="L139" i="9"/>
  <c r="H21" i="15"/>
  <c r="J21" i="15"/>
  <c r="E21" i="15"/>
  <c r="D34" i="15"/>
  <c r="B34" i="15"/>
  <c r="A35" i="15"/>
  <c r="B33" i="14"/>
  <c r="D33" i="14"/>
  <c r="A34" i="14"/>
  <c r="F21" i="14"/>
  <c r="G21" i="14"/>
  <c r="I21" i="14"/>
  <c r="C22" i="14"/>
  <c r="K151" i="9"/>
  <c r="K150" i="9"/>
  <c r="V138" i="9"/>
  <c r="L142" i="9"/>
  <c r="L152" i="9"/>
  <c r="M72" i="9"/>
  <c r="F21" i="16"/>
  <c r="G21" i="16"/>
  <c r="I21" i="16"/>
  <c r="C22" i="16"/>
  <c r="H22" i="16"/>
  <c r="J22" i="16"/>
  <c r="M139" i="9"/>
  <c r="B35" i="15"/>
  <c r="A36" i="15"/>
  <c r="D35" i="15"/>
  <c r="F21" i="15"/>
  <c r="G21" i="15"/>
  <c r="I21" i="15"/>
  <c r="C22" i="15"/>
  <c r="D34" i="14"/>
  <c r="B34" i="14"/>
  <c r="A35" i="14"/>
  <c r="H22" i="14"/>
  <c r="J22" i="14"/>
  <c r="E22" i="14"/>
  <c r="L151" i="9"/>
  <c r="L150" i="9"/>
  <c r="M142" i="9"/>
  <c r="M152" i="9"/>
  <c r="W138" i="9"/>
  <c r="N72" i="9"/>
  <c r="E22" i="16"/>
  <c r="F22" i="16"/>
  <c r="G22" i="16"/>
  <c r="I22" i="16"/>
  <c r="N139" i="9"/>
  <c r="H22" i="15"/>
  <c r="J22" i="15"/>
  <c r="E22" i="15"/>
  <c r="D36" i="15"/>
  <c r="A37" i="15"/>
  <c r="B36" i="15"/>
  <c r="F22" i="14"/>
  <c r="G22" i="14"/>
  <c r="I22" i="14"/>
  <c r="C23" i="14"/>
  <c r="B35" i="14"/>
  <c r="D35" i="14"/>
  <c r="A36" i="14"/>
  <c r="M151" i="9"/>
  <c r="M150" i="9"/>
  <c r="N142" i="9"/>
  <c r="N152" i="9"/>
  <c r="N153" i="9"/>
  <c r="W189" i="9"/>
  <c r="X138" i="9"/>
  <c r="O72" i="9"/>
  <c r="C23" i="16"/>
  <c r="E23" i="16"/>
  <c r="O139" i="9"/>
  <c r="F22" i="15"/>
  <c r="G22" i="15"/>
  <c r="I22" i="15"/>
  <c r="C23" i="15"/>
  <c r="B37" i="15"/>
  <c r="D37" i="15"/>
  <c r="A38" i="15"/>
  <c r="E23" i="14"/>
  <c r="H23" i="14"/>
  <c r="J23" i="14"/>
  <c r="D36" i="14"/>
  <c r="A37" i="14"/>
  <c r="B36" i="14"/>
  <c r="N151" i="9"/>
  <c r="N150" i="9"/>
  <c r="Y138" i="9"/>
  <c r="O142" i="9"/>
  <c r="O152" i="9"/>
  <c r="P72" i="9"/>
  <c r="H23" i="16"/>
  <c r="J23" i="16"/>
  <c r="F23" i="16"/>
  <c r="I23" i="16"/>
  <c r="P139" i="9"/>
  <c r="H23" i="15"/>
  <c r="J23" i="15"/>
  <c r="E23" i="15"/>
  <c r="D38" i="15"/>
  <c r="B38" i="15"/>
  <c r="A39" i="15"/>
  <c r="F23" i="14"/>
  <c r="G23" i="14"/>
  <c r="I23" i="14"/>
  <c r="C24" i="14"/>
  <c r="B37" i="14"/>
  <c r="A38" i="14"/>
  <c r="D37" i="14"/>
  <c r="F81" i="1"/>
  <c r="F50" i="1"/>
  <c r="F73" i="1"/>
  <c r="F72" i="1"/>
  <c r="F44" i="1"/>
  <c r="F43" i="1"/>
  <c r="O151" i="9"/>
  <c r="O150" i="9"/>
  <c r="P142" i="9"/>
  <c r="P152" i="9"/>
  <c r="Z138" i="9"/>
  <c r="Q72" i="9"/>
  <c r="E79" i="9"/>
  <c r="E145" i="9"/>
  <c r="F14" i="9"/>
  <c r="F145" i="9"/>
  <c r="G23" i="16"/>
  <c r="C24" i="16"/>
  <c r="H24" i="16"/>
  <c r="J24" i="16"/>
  <c r="Q139" i="9"/>
  <c r="B39" i="15"/>
  <c r="A40" i="15"/>
  <c r="D39" i="15"/>
  <c r="F23" i="15"/>
  <c r="G23" i="15"/>
  <c r="I23" i="15"/>
  <c r="C24" i="15"/>
  <c r="D38" i="14"/>
  <c r="A39" i="14"/>
  <c r="B38" i="14"/>
  <c r="H24" i="14"/>
  <c r="J24" i="14"/>
  <c r="E24" i="14"/>
  <c r="F78" i="1"/>
  <c r="F68" i="1"/>
  <c r="F69" i="1"/>
  <c r="F70" i="1"/>
  <c r="F71" i="1"/>
  <c r="F39" i="1"/>
  <c r="F40" i="1"/>
  <c r="F41" i="1"/>
  <c r="F42" i="1"/>
  <c r="P151" i="9"/>
  <c r="P150" i="9"/>
  <c r="Q142" i="9"/>
  <c r="Q152" i="9"/>
  <c r="AA138" i="9"/>
  <c r="R72" i="9"/>
  <c r="E147" i="9"/>
  <c r="F147" i="9"/>
  <c r="G14" i="9"/>
  <c r="G145" i="9"/>
  <c r="E24" i="16"/>
  <c r="F24" i="16"/>
  <c r="G24" i="16"/>
  <c r="I24" i="16"/>
  <c r="C25" i="16"/>
  <c r="R139" i="9"/>
  <c r="H24" i="15"/>
  <c r="J24" i="15"/>
  <c r="E24" i="15"/>
  <c r="D40" i="15"/>
  <c r="A41" i="15"/>
  <c r="B40" i="15"/>
  <c r="F24" i="14"/>
  <c r="G24" i="14"/>
  <c r="I24" i="14"/>
  <c r="C25" i="14"/>
  <c r="B39" i="14"/>
  <c r="D39" i="14"/>
  <c r="A40" i="14"/>
  <c r="H12" i="9"/>
  <c r="Q151" i="9"/>
  <c r="Q150" i="9"/>
  <c r="R142" i="9"/>
  <c r="R152" i="9"/>
  <c r="AB138" i="9"/>
  <c r="S72" i="9"/>
  <c r="G147" i="9"/>
  <c r="H15" i="9"/>
  <c r="H14" i="9"/>
  <c r="H145" i="9"/>
  <c r="H25" i="16"/>
  <c r="J25" i="16"/>
  <c r="E25" i="16"/>
  <c r="S139" i="9"/>
  <c r="B41" i="15"/>
  <c r="D41" i="15"/>
  <c r="A42" i="15"/>
  <c r="F24" i="15"/>
  <c r="G24" i="15"/>
  <c r="I24" i="15"/>
  <c r="C25" i="15"/>
  <c r="D40" i="14"/>
  <c r="B40" i="14"/>
  <c r="A41" i="14"/>
  <c r="H25" i="14"/>
  <c r="J25" i="14"/>
  <c r="E25" i="14"/>
  <c r="I12" i="9"/>
  <c r="R151" i="9"/>
  <c r="R150" i="9"/>
  <c r="S142" i="9"/>
  <c r="S152" i="9"/>
  <c r="AC138" i="9"/>
  <c r="T72" i="9"/>
  <c r="H147" i="9"/>
  <c r="I15" i="9"/>
  <c r="I14" i="9"/>
  <c r="I145" i="9"/>
  <c r="F25" i="16"/>
  <c r="G25" i="16"/>
  <c r="I25" i="16"/>
  <c r="C26" i="16"/>
  <c r="T139" i="9"/>
  <c r="D42" i="15"/>
  <c r="B42" i="15"/>
  <c r="A43" i="15"/>
  <c r="H25" i="15"/>
  <c r="J25" i="15"/>
  <c r="E25" i="15"/>
  <c r="B41" i="14"/>
  <c r="D41" i="14"/>
  <c r="A42" i="14"/>
  <c r="F25" i="14"/>
  <c r="G25" i="14"/>
  <c r="I25" i="14"/>
  <c r="C26" i="14"/>
  <c r="E81" i="9"/>
  <c r="F73" i="9"/>
  <c r="J12" i="9"/>
  <c r="S151" i="9"/>
  <c r="S150" i="9"/>
  <c r="F76" i="9"/>
  <c r="F86" i="9"/>
  <c r="T142" i="9"/>
  <c r="T152" i="9"/>
  <c r="U72" i="9"/>
  <c r="I147" i="9"/>
  <c r="J15" i="9"/>
  <c r="J14" i="9"/>
  <c r="J145" i="9"/>
  <c r="H26" i="16"/>
  <c r="J26" i="16"/>
  <c r="E26" i="16"/>
  <c r="U139" i="9"/>
  <c r="F25" i="15"/>
  <c r="G25" i="15"/>
  <c r="I25" i="15"/>
  <c r="C26" i="15"/>
  <c r="B43" i="15"/>
  <c r="A44" i="15"/>
  <c r="D43" i="15"/>
  <c r="H26" i="14"/>
  <c r="J26" i="14"/>
  <c r="E26" i="14"/>
  <c r="D42" i="14"/>
  <c r="B42" i="14"/>
  <c r="A43" i="14"/>
  <c r="G73" i="9"/>
  <c r="K12" i="9"/>
  <c r="T151" i="9"/>
  <c r="T150" i="9"/>
  <c r="F85" i="9"/>
  <c r="F84" i="9"/>
  <c r="F79" i="9"/>
  <c r="G76" i="9"/>
  <c r="G86" i="9"/>
  <c r="U142" i="9"/>
  <c r="U152" i="9"/>
  <c r="V72" i="9"/>
  <c r="J147" i="9"/>
  <c r="K15" i="9"/>
  <c r="K14" i="9"/>
  <c r="K145" i="9"/>
  <c r="F26" i="16"/>
  <c r="G26" i="16"/>
  <c r="I26" i="16"/>
  <c r="C27" i="16"/>
  <c r="V139" i="9"/>
  <c r="H26" i="15"/>
  <c r="J26" i="15"/>
  <c r="E26" i="15"/>
  <c r="D44" i="15"/>
  <c r="A45" i="15"/>
  <c r="B44" i="15"/>
  <c r="B43" i="14"/>
  <c r="A44" i="14"/>
  <c r="D43" i="14"/>
  <c r="F26" i="14"/>
  <c r="G26" i="14"/>
  <c r="I26" i="14"/>
  <c r="C27" i="14"/>
  <c r="H73" i="9"/>
  <c r="L12" i="9"/>
  <c r="U151" i="9"/>
  <c r="U150" i="9"/>
  <c r="G85" i="9"/>
  <c r="G84" i="9"/>
  <c r="G79" i="9"/>
  <c r="V142" i="9"/>
  <c r="V152" i="9"/>
  <c r="H76" i="9"/>
  <c r="H86" i="9"/>
  <c r="W72" i="9"/>
  <c r="F81" i="9"/>
  <c r="K147" i="9"/>
  <c r="L15" i="9"/>
  <c r="L14" i="9"/>
  <c r="L145" i="9"/>
  <c r="H27" i="16"/>
  <c r="J27" i="16"/>
  <c r="E27" i="16"/>
  <c r="W139" i="9"/>
  <c r="B45" i="15"/>
  <c r="A46" i="15"/>
  <c r="D45" i="15"/>
  <c r="F26" i="15"/>
  <c r="G26" i="15"/>
  <c r="I26" i="15"/>
  <c r="C27" i="15"/>
  <c r="D44" i="14"/>
  <c r="A45" i="14"/>
  <c r="B44" i="14"/>
  <c r="E27" i="14"/>
  <c r="H27" i="14"/>
  <c r="J27" i="14"/>
  <c r="I73" i="9"/>
  <c r="M12" i="9"/>
  <c r="V151" i="9"/>
  <c r="V150" i="9"/>
  <c r="H85" i="9"/>
  <c r="H84" i="9"/>
  <c r="H79" i="9"/>
  <c r="W142" i="9"/>
  <c r="W152" i="9"/>
  <c r="I76" i="9"/>
  <c r="I86" i="9"/>
  <c r="I87" i="9"/>
  <c r="V188" i="9"/>
  <c r="X72" i="9"/>
  <c r="G81" i="9"/>
  <c r="L147" i="9"/>
  <c r="M15" i="9"/>
  <c r="M14" i="9"/>
  <c r="M145" i="9"/>
  <c r="F27" i="16"/>
  <c r="G27" i="16"/>
  <c r="I27" i="16"/>
  <c r="C28" i="16"/>
  <c r="X139" i="9"/>
  <c r="D46" i="15"/>
  <c r="B46" i="15"/>
  <c r="A47" i="15"/>
  <c r="H27" i="15"/>
  <c r="J27" i="15"/>
  <c r="E27" i="15"/>
  <c r="F27" i="14"/>
  <c r="G27" i="14"/>
  <c r="I27" i="14"/>
  <c r="C28" i="14"/>
  <c r="B45" i="14"/>
  <c r="D45" i="14"/>
  <c r="A46" i="14"/>
  <c r="J73" i="9"/>
  <c r="N12" i="9"/>
  <c r="W151" i="9"/>
  <c r="W150" i="9"/>
  <c r="I85" i="9"/>
  <c r="I84" i="9"/>
  <c r="I79" i="9"/>
  <c r="X142" i="9"/>
  <c r="X152" i="9"/>
  <c r="J76" i="9"/>
  <c r="J86" i="9"/>
  <c r="Y72" i="9"/>
  <c r="H81" i="9"/>
  <c r="M147" i="9"/>
  <c r="N15" i="9"/>
  <c r="N14" i="9"/>
  <c r="N145" i="9"/>
  <c r="H28" i="16"/>
  <c r="J28" i="16"/>
  <c r="E28" i="16"/>
  <c r="Y139" i="9"/>
  <c r="B47" i="15"/>
  <c r="A48" i="15"/>
  <c r="D47" i="15"/>
  <c r="F27" i="15"/>
  <c r="G27" i="15"/>
  <c r="I27" i="15"/>
  <c r="C28" i="15"/>
  <c r="H28" i="14"/>
  <c r="J28" i="14"/>
  <c r="E28" i="14"/>
  <c r="D46" i="14"/>
  <c r="A47" i="14"/>
  <c r="B46" i="14"/>
  <c r="K73" i="9"/>
  <c r="O12" i="9"/>
  <c r="X151" i="9"/>
  <c r="X150" i="9"/>
  <c r="J85" i="9"/>
  <c r="J84" i="9"/>
  <c r="J79" i="9"/>
  <c r="Y142" i="9"/>
  <c r="Y152" i="9"/>
  <c r="K76" i="9"/>
  <c r="K86" i="9"/>
  <c r="Z72" i="9"/>
  <c r="I81" i="9"/>
  <c r="O15" i="9"/>
  <c r="O14" i="9"/>
  <c r="O145" i="9"/>
  <c r="F28" i="16"/>
  <c r="G28" i="16"/>
  <c r="I28" i="16"/>
  <c r="C29" i="16"/>
  <c r="Z139" i="9"/>
  <c r="H28" i="15"/>
  <c r="J28" i="15"/>
  <c r="E28" i="15"/>
  <c r="D48" i="15"/>
  <c r="A49" i="15"/>
  <c r="B48" i="15"/>
  <c r="F28" i="14"/>
  <c r="G28" i="14"/>
  <c r="I28" i="14"/>
  <c r="C29" i="14"/>
  <c r="B47" i="14"/>
  <c r="D47" i="14"/>
  <c r="A48" i="14"/>
  <c r="L73" i="9"/>
  <c r="P12" i="9"/>
  <c r="Y151" i="9"/>
  <c r="Y150" i="9"/>
  <c r="K85" i="9"/>
  <c r="K84" i="9"/>
  <c r="K79" i="9"/>
  <c r="L76" i="9"/>
  <c r="L86" i="9"/>
  <c r="Z142" i="9"/>
  <c r="Z152" i="9"/>
  <c r="AA72" i="9"/>
  <c r="J81" i="9"/>
  <c r="O147" i="9"/>
  <c r="N147" i="9"/>
  <c r="P15" i="9"/>
  <c r="P14" i="9"/>
  <c r="P145" i="9"/>
  <c r="H29" i="16"/>
  <c r="J29" i="16"/>
  <c r="E29" i="16"/>
  <c r="AA139" i="9"/>
  <c r="B49" i="15"/>
  <c r="D49" i="15"/>
  <c r="A50" i="15"/>
  <c r="F28" i="15"/>
  <c r="G28" i="15"/>
  <c r="I28" i="15"/>
  <c r="C29" i="15"/>
  <c r="H29" i="14"/>
  <c r="J29" i="14"/>
  <c r="E29" i="14"/>
  <c r="D48" i="14"/>
  <c r="B48" i="14"/>
  <c r="A49" i="14"/>
  <c r="M73" i="9"/>
  <c r="Q12" i="9"/>
  <c r="Z151" i="9"/>
  <c r="Z150" i="9"/>
  <c r="L85" i="9"/>
  <c r="L84" i="9"/>
  <c r="L79" i="9"/>
  <c r="AA142" i="9"/>
  <c r="AA152" i="9"/>
  <c r="M76" i="9"/>
  <c r="M86" i="9"/>
  <c r="AB72" i="9"/>
  <c r="K81" i="9"/>
  <c r="P147" i="9"/>
  <c r="Q15" i="9"/>
  <c r="Q14" i="9"/>
  <c r="Q145" i="9"/>
  <c r="F29" i="16"/>
  <c r="G29" i="16"/>
  <c r="I29" i="16"/>
  <c r="C30" i="16"/>
  <c r="AB139" i="9"/>
  <c r="H29" i="15"/>
  <c r="J29" i="15"/>
  <c r="E29" i="15"/>
  <c r="D50" i="15"/>
  <c r="B50" i="15"/>
  <c r="A51" i="15"/>
  <c r="B49" i="14"/>
  <c r="A50" i="14"/>
  <c r="D49" i="14"/>
  <c r="F29" i="14"/>
  <c r="G29" i="14"/>
  <c r="I29" i="14"/>
  <c r="C30" i="14"/>
  <c r="N73" i="9"/>
  <c r="R12" i="9"/>
  <c r="AA151" i="9"/>
  <c r="AA150" i="9"/>
  <c r="M85" i="9"/>
  <c r="M84" i="9"/>
  <c r="M79" i="9"/>
  <c r="AB142" i="9"/>
  <c r="AB152" i="9"/>
  <c r="N76" i="9"/>
  <c r="N86" i="9"/>
  <c r="N87" i="9"/>
  <c r="W188" i="9"/>
  <c r="AC72" i="9"/>
  <c r="L81" i="9"/>
  <c r="Q147" i="9"/>
  <c r="R15" i="9"/>
  <c r="R14" i="9"/>
  <c r="R145" i="9"/>
  <c r="H30" i="16"/>
  <c r="J30" i="16"/>
  <c r="E30" i="16"/>
  <c r="AC139" i="9"/>
  <c r="B51" i="15"/>
  <c r="A52" i="15"/>
  <c r="D51" i="15"/>
  <c r="F29" i="15"/>
  <c r="G29" i="15"/>
  <c r="I29" i="15"/>
  <c r="C30" i="15"/>
  <c r="D50" i="14"/>
  <c r="B50" i="14"/>
  <c r="A51" i="14"/>
  <c r="H30" i="14"/>
  <c r="J30" i="14"/>
  <c r="E30" i="14"/>
  <c r="O73" i="9"/>
  <c r="S12" i="9"/>
  <c r="AB151" i="9"/>
  <c r="AB150" i="9"/>
  <c r="N85" i="9"/>
  <c r="N84" i="9"/>
  <c r="N79" i="9"/>
  <c r="AC142" i="9"/>
  <c r="AC152" i="9"/>
  <c r="B153" i="9"/>
  <c r="X189" i="9"/>
  <c r="O76" i="9"/>
  <c r="O86" i="9"/>
  <c r="M81" i="9"/>
  <c r="R147" i="9"/>
  <c r="S15" i="9"/>
  <c r="S14" i="9"/>
  <c r="S145" i="9"/>
  <c r="F30" i="16"/>
  <c r="G30" i="16"/>
  <c r="I30" i="16"/>
  <c r="C31" i="16"/>
  <c r="H30" i="15"/>
  <c r="J30" i="15"/>
  <c r="E30" i="15"/>
  <c r="D52" i="15"/>
  <c r="A53" i="15"/>
  <c r="B52" i="15"/>
  <c r="F30" i="14"/>
  <c r="G30" i="14"/>
  <c r="I30" i="14"/>
  <c r="C31" i="14"/>
  <c r="B51" i="14"/>
  <c r="D51" i="14"/>
  <c r="A52" i="14"/>
  <c r="P73" i="9"/>
  <c r="T12" i="9"/>
  <c r="AC151" i="9"/>
  <c r="AC150" i="9"/>
  <c r="O85" i="9"/>
  <c r="O84" i="9"/>
  <c r="O79" i="9"/>
  <c r="P76" i="9"/>
  <c r="P86" i="9"/>
  <c r="S147" i="9"/>
  <c r="N81" i="9"/>
  <c r="T15" i="9"/>
  <c r="T14" i="9"/>
  <c r="T145" i="9"/>
  <c r="H31" i="16"/>
  <c r="J31" i="16"/>
  <c r="E31" i="16"/>
  <c r="F30" i="15"/>
  <c r="G30" i="15"/>
  <c r="I30" i="15"/>
  <c r="C31" i="15"/>
  <c r="B53" i="15"/>
  <c r="D53" i="15"/>
  <c r="A54" i="15"/>
  <c r="D52" i="14"/>
  <c r="A53" i="14"/>
  <c r="B52" i="14"/>
  <c r="H31" i="14"/>
  <c r="J31" i="14"/>
  <c r="E31" i="14"/>
  <c r="Q73" i="9"/>
  <c r="U12" i="9"/>
  <c r="B150" i="9"/>
  <c r="P85" i="9"/>
  <c r="P84" i="9"/>
  <c r="P79" i="9"/>
  <c r="Q76" i="9"/>
  <c r="Q86" i="9"/>
  <c r="O81" i="9"/>
  <c r="T147" i="9"/>
  <c r="U15" i="9"/>
  <c r="U14" i="9"/>
  <c r="U145" i="9"/>
  <c r="F31" i="16"/>
  <c r="G31" i="16"/>
  <c r="I31" i="16"/>
  <c r="C32" i="16"/>
  <c r="H31" i="15"/>
  <c r="J31" i="15"/>
  <c r="E31" i="15"/>
  <c r="D54" i="15"/>
  <c r="B54" i="15"/>
  <c r="A55" i="15"/>
  <c r="B53" i="14"/>
  <c r="A54" i="14"/>
  <c r="D53" i="14"/>
  <c r="F31" i="14"/>
  <c r="G31" i="14"/>
  <c r="I31" i="14"/>
  <c r="C32" i="14"/>
  <c r="R73" i="9"/>
  <c r="V12" i="9"/>
  <c r="Q85" i="9"/>
  <c r="Q84" i="9"/>
  <c r="Q79" i="9"/>
  <c r="R76" i="9"/>
  <c r="R86" i="9"/>
  <c r="P81" i="9"/>
  <c r="U147" i="9"/>
  <c r="V15" i="9"/>
  <c r="V14" i="9"/>
  <c r="V145" i="9"/>
  <c r="H32" i="16"/>
  <c r="J32" i="16"/>
  <c r="E32" i="16"/>
  <c r="B55" i="15"/>
  <c r="A56" i="15"/>
  <c r="D55" i="15"/>
  <c r="F31" i="15"/>
  <c r="G31" i="15"/>
  <c r="I31" i="15"/>
  <c r="C32" i="15"/>
  <c r="H32" i="14"/>
  <c r="J32" i="14"/>
  <c r="E32" i="14"/>
  <c r="D54" i="14"/>
  <c r="A55" i="14"/>
  <c r="B54" i="14"/>
  <c r="S73" i="9"/>
  <c r="W12" i="9"/>
  <c r="R85" i="9"/>
  <c r="R84" i="9"/>
  <c r="R79" i="9"/>
  <c r="S76" i="9"/>
  <c r="S86" i="9"/>
  <c r="Q81" i="9"/>
  <c r="V147" i="9"/>
  <c r="W15" i="9"/>
  <c r="W14" i="9"/>
  <c r="W145" i="9"/>
  <c r="F32" i="16"/>
  <c r="G32" i="16"/>
  <c r="I32" i="16"/>
  <c r="C33" i="16"/>
  <c r="H32" i="15"/>
  <c r="J32" i="15"/>
  <c r="E32" i="15"/>
  <c r="D56" i="15"/>
  <c r="A57" i="15"/>
  <c r="B56" i="15"/>
  <c r="F32" i="14"/>
  <c r="G32" i="14"/>
  <c r="I32" i="14"/>
  <c r="C33" i="14"/>
  <c r="B55" i="14"/>
  <c r="D55" i="14"/>
  <c r="A56" i="14"/>
  <c r="T73" i="9"/>
  <c r="X12" i="9"/>
  <c r="S85" i="9"/>
  <c r="S84" i="9"/>
  <c r="S79" i="9"/>
  <c r="T76" i="9"/>
  <c r="T86" i="9"/>
  <c r="W147" i="9"/>
  <c r="R81" i="9"/>
  <c r="X15" i="9"/>
  <c r="X14" i="9"/>
  <c r="X145" i="9"/>
  <c r="H33" i="16"/>
  <c r="J33" i="16"/>
  <c r="E33" i="16"/>
  <c r="F32" i="15"/>
  <c r="G32" i="15"/>
  <c r="I32" i="15"/>
  <c r="C33" i="15"/>
  <c r="B57" i="15"/>
  <c r="D57" i="15"/>
  <c r="A58" i="15"/>
  <c r="D56" i="14"/>
  <c r="B56" i="14"/>
  <c r="A57" i="14"/>
  <c r="H33" i="14"/>
  <c r="J33" i="14"/>
  <c r="E33" i="14"/>
  <c r="U73" i="9"/>
  <c r="Y12" i="9"/>
  <c r="T85" i="9"/>
  <c r="T84" i="9"/>
  <c r="T79" i="9"/>
  <c r="U76" i="9"/>
  <c r="U86" i="9"/>
  <c r="S81" i="9"/>
  <c r="X147" i="9"/>
  <c r="Y15" i="9"/>
  <c r="Y14" i="9"/>
  <c r="Y145" i="9"/>
  <c r="F33" i="16"/>
  <c r="G33" i="16"/>
  <c r="I33" i="16"/>
  <c r="C34" i="16"/>
  <c r="E33" i="15"/>
  <c r="H33" i="15"/>
  <c r="J33" i="15"/>
  <c r="D58" i="15"/>
  <c r="B58" i="15"/>
  <c r="A59" i="15"/>
  <c r="B57" i="14"/>
  <c r="A58" i="14"/>
  <c r="D57" i="14"/>
  <c r="F33" i="14"/>
  <c r="G33" i="14"/>
  <c r="I33" i="14"/>
  <c r="C34" i="14"/>
  <c r="V73" i="9"/>
  <c r="Z12" i="9"/>
  <c r="U85" i="9"/>
  <c r="U84" i="9"/>
  <c r="U79" i="9"/>
  <c r="V76" i="9"/>
  <c r="V86" i="9"/>
  <c r="T81" i="9"/>
  <c r="Y147" i="9"/>
  <c r="Z15" i="9"/>
  <c r="Z14" i="9"/>
  <c r="Z145" i="9"/>
  <c r="H34" i="16"/>
  <c r="J34" i="16"/>
  <c r="E34" i="16"/>
  <c r="B59" i="15"/>
  <c r="A60" i="15"/>
  <c r="D59" i="15"/>
  <c r="F33" i="15"/>
  <c r="G33" i="15"/>
  <c r="I33" i="15"/>
  <c r="C34" i="15"/>
  <c r="D58" i="14"/>
  <c r="B58" i="14"/>
  <c r="A59" i="14"/>
  <c r="H34" i="14"/>
  <c r="J34" i="14"/>
  <c r="E34" i="14"/>
  <c r="W73" i="9"/>
  <c r="AA12" i="9"/>
  <c r="V85" i="9"/>
  <c r="V84" i="9"/>
  <c r="V79" i="9"/>
  <c r="W76" i="9"/>
  <c r="W86" i="9"/>
  <c r="Z147" i="9"/>
  <c r="U81" i="9"/>
  <c r="AA15" i="9"/>
  <c r="AA14" i="9"/>
  <c r="AA145" i="9"/>
  <c r="F34" i="16"/>
  <c r="G34" i="16"/>
  <c r="I34" i="16"/>
  <c r="C35" i="16"/>
  <c r="H34" i="15"/>
  <c r="J34" i="15"/>
  <c r="E34" i="15"/>
  <c r="D60" i="15"/>
  <c r="A61" i="15"/>
  <c r="B60" i="15"/>
  <c r="F34" i="14"/>
  <c r="G34" i="14"/>
  <c r="I34" i="14"/>
  <c r="C35" i="14"/>
  <c r="B59" i="14"/>
  <c r="D59" i="14"/>
  <c r="A60" i="14"/>
  <c r="X73" i="9"/>
  <c r="AB12" i="9"/>
  <c r="W85" i="9"/>
  <c r="W84" i="9"/>
  <c r="W79" i="9"/>
  <c r="X76" i="9"/>
  <c r="X86" i="9"/>
  <c r="V81" i="9"/>
  <c r="AA147" i="9"/>
  <c r="AB15" i="9"/>
  <c r="AB14" i="9"/>
  <c r="AB145" i="9"/>
  <c r="H35" i="16"/>
  <c r="J35" i="16"/>
  <c r="E35" i="16"/>
  <c r="B61" i="15"/>
  <c r="D61" i="15"/>
  <c r="A62" i="15"/>
  <c r="F34" i="15"/>
  <c r="G34" i="15"/>
  <c r="I34" i="15"/>
  <c r="C35" i="15"/>
  <c r="D60" i="14"/>
  <c r="A61" i="14"/>
  <c r="B60" i="14"/>
  <c r="H35" i="14"/>
  <c r="J35" i="14"/>
  <c r="E35" i="14"/>
  <c r="Y73" i="9"/>
  <c r="AC12" i="9"/>
  <c r="X85" i="9"/>
  <c r="X84" i="9"/>
  <c r="X79" i="9"/>
  <c r="Y76" i="9"/>
  <c r="Y86" i="9"/>
  <c r="W81" i="9"/>
  <c r="AB147" i="9"/>
  <c r="AC15" i="9"/>
  <c r="AC14" i="9"/>
  <c r="AC145" i="9"/>
  <c r="F35" i="16"/>
  <c r="G35" i="16"/>
  <c r="I35" i="16"/>
  <c r="C36" i="16"/>
  <c r="H35" i="15"/>
  <c r="J35" i="15"/>
  <c r="E35" i="15"/>
  <c r="D62" i="15"/>
  <c r="B62" i="15"/>
  <c r="A63" i="15"/>
  <c r="F35" i="14"/>
  <c r="G35" i="14"/>
  <c r="I35" i="14"/>
  <c r="C36" i="14"/>
  <c r="B61" i="14"/>
  <c r="D61" i="14"/>
  <c r="A62" i="14"/>
  <c r="Z73" i="9"/>
  <c r="C155" i="9"/>
  <c r="C156" i="9"/>
  <c r="Y85" i="9"/>
  <c r="Y84" i="9"/>
  <c r="Y79" i="9"/>
  <c r="Z76" i="9"/>
  <c r="Z86" i="9"/>
  <c r="B148" i="9"/>
  <c r="AC147" i="9"/>
  <c r="X81" i="9"/>
  <c r="H36" i="16"/>
  <c r="J36" i="16"/>
  <c r="E36" i="16"/>
  <c r="B63" i="15"/>
  <c r="A64" i="15"/>
  <c r="D63" i="15"/>
  <c r="F35" i="15"/>
  <c r="G35" i="15"/>
  <c r="I35" i="15"/>
  <c r="C36" i="15"/>
  <c r="D62" i="14"/>
  <c r="B62" i="14"/>
  <c r="A63" i="14"/>
  <c r="H36" i="14"/>
  <c r="J36" i="14"/>
  <c r="E36" i="14"/>
  <c r="AA73" i="9"/>
  <c r="I189" i="9"/>
  <c r="Q21" i="11"/>
  <c r="Q23" i="11"/>
  <c r="F189" i="9"/>
  <c r="Z85" i="9"/>
  <c r="Z84" i="9"/>
  <c r="Z79" i="9"/>
  <c r="AA76" i="9"/>
  <c r="AA86" i="9"/>
  <c r="Q29" i="11"/>
  <c r="O189" i="9"/>
  <c r="Y81" i="9"/>
  <c r="S189" i="9"/>
  <c r="F36" i="16"/>
  <c r="G36" i="16"/>
  <c r="I36" i="16"/>
  <c r="C37" i="16"/>
  <c r="D64" i="15"/>
  <c r="B64" i="15"/>
  <c r="A65" i="15"/>
  <c r="H36" i="15"/>
  <c r="J36" i="15"/>
  <c r="E36" i="15"/>
  <c r="B63" i="14"/>
  <c r="D63" i="14"/>
  <c r="A64" i="14"/>
  <c r="F36" i="14"/>
  <c r="G36" i="14"/>
  <c r="I36" i="14"/>
  <c r="C37" i="14"/>
  <c r="AB73" i="9"/>
  <c r="AA85" i="9"/>
  <c r="AA84" i="9"/>
  <c r="AA79" i="9"/>
  <c r="AB76" i="9"/>
  <c r="AB86" i="9"/>
  <c r="Q25" i="11"/>
  <c r="Z81" i="9"/>
  <c r="H37" i="16"/>
  <c r="J37" i="16"/>
  <c r="E37" i="16"/>
  <c r="B65" i="15"/>
  <c r="D65" i="15"/>
  <c r="A66" i="15"/>
  <c r="F36" i="15"/>
  <c r="G36" i="15"/>
  <c r="I36" i="15"/>
  <c r="C37" i="15"/>
  <c r="E37" i="14"/>
  <c r="H37" i="14"/>
  <c r="J37" i="14"/>
  <c r="D64" i="14"/>
  <c r="B64" i="14"/>
  <c r="A65" i="14"/>
  <c r="AC73" i="9"/>
  <c r="AB85" i="9"/>
  <c r="AB84" i="9"/>
  <c r="AB79" i="9"/>
  <c r="AC76" i="9"/>
  <c r="AC86" i="9"/>
  <c r="B87" i="9"/>
  <c r="X188" i="9"/>
  <c r="AA81" i="9"/>
  <c r="F37" i="16"/>
  <c r="G37" i="16"/>
  <c r="I37" i="16"/>
  <c r="C38" i="16"/>
  <c r="H37" i="15"/>
  <c r="J37" i="15"/>
  <c r="E37" i="15"/>
  <c r="D66" i="15"/>
  <c r="B66" i="15"/>
  <c r="A67" i="15"/>
  <c r="F37" i="14"/>
  <c r="G37" i="14"/>
  <c r="I37" i="14"/>
  <c r="C38" i="14"/>
  <c r="B65" i="14"/>
  <c r="D65" i="14"/>
  <c r="A66" i="14"/>
  <c r="AC85" i="9"/>
  <c r="B84" i="9"/>
  <c r="AB81" i="9"/>
  <c r="E38" i="16"/>
  <c r="H38" i="16"/>
  <c r="J38" i="16"/>
  <c r="B67" i="15"/>
  <c r="A68" i="15"/>
  <c r="D67" i="15"/>
  <c r="F37" i="15"/>
  <c r="G37" i="15"/>
  <c r="I37" i="15"/>
  <c r="C38" i="15"/>
  <c r="H38" i="14"/>
  <c r="J38" i="14"/>
  <c r="E38" i="14"/>
  <c r="D66" i="14"/>
  <c r="B66" i="14"/>
  <c r="A67" i="14"/>
  <c r="AC84" i="9"/>
  <c r="AC79" i="9"/>
  <c r="L188" i="9"/>
  <c r="K27" i="11"/>
  <c r="F38" i="16"/>
  <c r="G38" i="16"/>
  <c r="I38" i="16"/>
  <c r="C39" i="16"/>
  <c r="D68" i="15"/>
  <c r="A69" i="15"/>
  <c r="B68" i="15"/>
  <c r="H38" i="15"/>
  <c r="J38" i="15"/>
  <c r="E38" i="15"/>
  <c r="B67" i="14"/>
  <c r="D67" i="14"/>
  <c r="A68" i="14"/>
  <c r="F38" i="14"/>
  <c r="G38" i="14"/>
  <c r="I38" i="14"/>
  <c r="C39" i="14"/>
  <c r="B82" i="9"/>
  <c r="O188" i="9"/>
  <c r="C90" i="9"/>
  <c r="C89" i="9"/>
  <c r="AC81" i="9"/>
  <c r="S188" i="9"/>
  <c r="H39" i="16"/>
  <c r="J39" i="16"/>
  <c r="E39" i="16"/>
  <c r="I38" i="15"/>
  <c r="C39" i="15"/>
  <c r="F38" i="15"/>
  <c r="G38" i="15"/>
  <c r="B69" i="15"/>
  <c r="D69" i="15"/>
  <c r="A70" i="15"/>
  <c r="E39" i="14"/>
  <c r="H39" i="14"/>
  <c r="J39" i="14"/>
  <c r="D68" i="14"/>
  <c r="B68" i="14"/>
  <c r="A69" i="14"/>
  <c r="K29" i="11"/>
  <c r="P104" i="9"/>
  <c r="Q104" i="9"/>
  <c r="P115" i="9"/>
  <c r="P113" i="9"/>
  <c r="P102" i="9"/>
  <c r="Q102" i="9"/>
  <c r="P117" i="9"/>
  <c r="P103" i="9"/>
  <c r="Q103" i="9"/>
  <c r="P116" i="9"/>
  <c r="P114" i="9"/>
  <c r="P107" i="9"/>
  <c r="Q107" i="9"/>
  <c r="P98" i="9"/>
  <c r="P119" i="9"/>
  <c r="P109" i="9"/>
  <c r="P118" i="9"/>
  <c r="P120" i="9"/>
  <c r="P108" i="9"/>
  <c r="Q108" i="9"/>
  <c r="F188" i="9"/>
  <c r="P112" i="9"/>
  <c r="P110" i="9"/>
  <c r="P106" i="9"/>
  <c r="Q106" i="9"/>
  <c r="P121" i="9"/>
  <c r="P105" i="9"/>
  <c r="Q105" i="9"/>
  <c r="P111" i="9"/>
  <c r="K23" i="11"/>
  <c r="K21" i="11"/>
  <c r="I188" i="9"/>
  <c r="K25" i="11"/>
  <c r="F39" i="16"/>
  <c r="G39" i="16"/>
  <c r="I39" i="16"/>
  <c r="C40" i="16"/>
  <c r="H39" i="15"/>
  <c r="J39" i="15"/>
  <c r="E39" i="15"/>
  <c r="D70" i="15"/>
  <c r="B70" i="15"/>
  <c r="A71" i="15"/>
  <c r="B69" i="14"/>
  <c r="D69" i="14"/>
  <c r="A70" i="14"/>
  <c r="F39" i="14"/>
  <c r="G39" i="14"/>
  <c r="I39" i="14"/>
  <c r="C40" i="14"/>
  <c r="H40" i="16"/>
  <c r="J40" i="16"/>
  <c r="E40" i="16"/>
  <c r="B71" i="15"/>
  <c r="D71" i="15"/>
  <c r="A72" i="15"/>
  <c r="I39" i="15"/>
  <c r="C40" i="15"/>
  <c r="F39" i="15"/>
  <c r="G39" i="15"/>
  <c r="D70" i="14"/>
  <c r="B70" i="14"/>
  <c r="A71" i="14"/>
  <c r="H40" i="14"/>
  <c r="J40" i="14"/>
  <c r="E40" i="14"/>
  <c r="Q109" i="9"/>
  <c r="F40" i="16"/>
  <c r="G40" i="16"/>
  <c r="I40" i="16"/>
  <c r="C41" i="16"/>
  <c r="E40" i="15"/>
  <c r="H40" i="15"/>
  <c r="J40" i="15"/>
  <c r="D72" i="15"/>
  <c r="A73" i="15"/>
  <c r="B72" i="15"/>
  <c r="I40" i="14"/>
  <c r="C41" i="14"/>
  <c r="F40" i="14"/>
  <c r="G40" i="14"/>
  <c r="B71" i="14"/>
  <c r="D71" i="14"/>
  <c r="A72" i="14"/>
  <c r="Q110" i="9"/>
  <c r="H41" i="16"/>
  <c r="J41" i="16"/>
  <c r="E41" i="16"/>
  <c r="B73" i="15"/>
  <c r="D73" i="15"/>
  <c r="A74" i="15"/>
  <c r="F40" i="15"/>
  <c r="G40" i="15"/>
  <c r="I40" i="15"/>
  <c r="C41" i="15"/>
  <c r="D72" i="14"/>
  <c r="A73" i="14"/>
  <c r="B72" i="14"/>
  <c r="H41" i="14"/>
  <c r="J41" i="14"/>
  <c r="E41" i="14"/>
  <c r="Q111" i="9"/>
  <c r="F41" i="16"/>
  <c r="G41" i="16"/>
  <c r="I41" i="16"/>
  <c r="C42" i="16"/>
  <c r="D74" i="15"/>
  <c r="B74" i="15"/>
  <c r="A75" i="15"/>
  <c r="E41" i="15"/>
  <c r="H41" i="15"/>
  <c r="J41" i="15"/>
  <c r="F41" i="14"/>
  <c r="G41" i="14"/>
  <c r="I41" i="14"/>
  <c r="C42" i="14"/>
  <c r="B73" i="14"/>
  <c r="D73" i="14"/>
  <c r="A74" i="14"/>
  <c r="Q112" i="9"/>
  <c r="H42" i="16"/>
  <c r="J42" i="16"/>
  <c r="E42" i="16"/>
  <c r="F41" i="15"/>
  <c r="G41" i="15"/>
  <c r="I41" i="15"/>
  <c r="C42" i="15"/>
  <c r="B75" i="15"/>
  <c r="A76" i="15"/>
  <c r="D75" i="15"/>
  <c r="D74" i="14"/>
  <c r="B74" i="14"/>
  <c r="A75" i="14"/>
  <c r="H42" i="14"/>
  <c r="J42" i="14"/>
  <c r="E42" i="14"/>
  <c r="Q113" i="9"/>
  <c r="F42" i="16"/>
  <c r="G42" i="16"/>
  <c r="I42" i="16"/>
  <c r="C43" i="16"/>
  <c r="D76" i="15"/>
  <c r="A77" i="15"/>
  <c r="B76" i="15"/>
  <c r="E42" i="15"/>
  <c r="H42" i="15"/>
  <c r="J42" i="15"/>
  <c r="F42" i="14"/>
  <c r="G42" i="14"/>
  <c r="I42" i="14"/>
  <c r="C43" i="14"/>
  <c r="B75" i="14"/>
  <c r="D75" i="14"/>
  <c r="A76" i="14"/>
  <c r="Q114" i="9"/>
  <c r="H43" i="16"/>
  <c r="J43" i="16"/>
  <c r="E43" i="16"/>
  <c r="B77" i="15"/>
  <c r="A78" i="15"/>
  <c r="D77" i="15"/>
  <c r="I42" i="15"/>
  <c r="C43" i="15"/>
  <c r="F42" i="15"/>
  <c r="G42" i="15"/>
  <c r="D76" i="14"/>
  <c r="B76" i="14"/>
  <c r="A77" i="14"/>
  <c r="H43" i="14"/>
  <c r="J43" i="14"/>
  <c r="E43" i="14"/>
  <c r="Q115" i="9"/>
  <c r="F43" i="16"/>
  <c r="G43" i="16"/>
  <c r="I43" i="16"/>
  <c r="C44" i="16"/>
  <c r="D78" i="15"/>
  <c r="B78" i="15"/>
  <c r="A79" i="15"/>
  <c r="H43" i="15"/>
  <c r="J43" i="15"/>
  <c r="E43" i="15"/>
  <c r="F43" i="14"/>
  <c r="G43" i="14"/>
  <c r="I43" i="14"/>
  <c r="C44" i="14"/>
  <c r="B77" i="14"/>
  <c r="D77" i="14"/>
  <c r="A78" i="14"/>
  <c r="Q116" i="9"/>
  <c r="H44" i="16"/>
  <c r="J44" i="16"/>
  <c r="E44" i="16"/>
  <c r="I43" i="15"/>
  <c r="C44" i="15"/>
  <c r="F43" i="15"/>
  <c r="G43" i="15"/>
  <c r="B79" i="15"/>
  <c r="A80" i="15"/>
  <c r="D79" i="15"/>
  <c r="D78" i="14"/>
  <c r="B78" i="14"/>
  <c r="A79" i="14"/>
  <c r="H44" i="14"/>
  <c r="J44" i="14"/>
  <c r="E44" i="14"/>
  <c r="Q117" i="9"/>
  <c r="F44" i="16"/>
  <c r="G44" i="16"/>
  <c r="I44" i="16"/>
  <c r="C45" i="16"/>
  <c r="H44" i="15"/>
  <c r="J44" i="15"/>
  <c r="E44" i="15"/>
  <c r="D80" i="15"/>
  <c r="B80" i="15"/>
  <c r="A81" i="15"/>
  <c r="F44" i="14"/>
  <c r="G44" i="14"/>
  <c r="I44" i="14"/>
  <c r="C45" i="14"/>
  <c r="D79" i="14"/>
  <c r="A80" i="14"/>
  <c r="B79" i="14"/>
  <c r="Q118" i="9"/>
  <c r="H45" i="16"/>
  <c r="J45" i="16"/>
  <c r="E45" i="16"/>
  <c r="F44" i="15"/>
  <c r="G44" i="15"/>
  <c r="I44" i="15"/>
  <c r="C45" i="15"/>
  <c r="B81" i="15"/>
  <c r="D81" i="15"/>
  <c r="A82" i="15"/>
  <c r="B80" i="14"/>
  <c r="A81" i="14"/>
  <c r="D80" i="14"/>
  <c r="H45" i="14"/>
  <c r="J45" i="14"/>
  <c r="E45" i="14"/>
  <c r="Q119" i="9"/>
  <c r="F45" i="16"/>
  <c r="G45" i="16"/>
  <c r="I45" i="16"/>
  <c r="C46" i="16"/>
  <c r="H45" i="15"/>
  <c r="J45" i="15"/>
  <c r="E45" i="15"/>
  <c r="D82" i="15"/>
  <c r="B82" i="15"/>
  <c r="A83" i="15"/>
  <c r="F45" i="14"/>
  <c r="G45" i="14"/>
  <c r="I45" i="14"/>
  <c r="C46" i="14"/>
  <c r="D81" i="14"/>
  <c r="A82" i="14"/>
  <c r="B81" i="14"/>
  <c r="Q121" i="9"/>
  <c r="Q120" i="9"/>
  <c r="H46" i="16"/>
  <c r="J46" i="16"/>
  <c r="E46" i="16"/>
  <c r="B83" i="15"/>
  <c r="A84" i="15"/>
  <c r="D83" i="15"/>
  <c r="F45" i="15"/>
  <c r="G45" i="15"/>
  <c r="I45" i="15"/>
  <c r="C46" i="15"/>
  <c r="H46" i="14"/>
  <c r="J46" i="14"/>
  <c r="E46" i="14"/>
  <c r="B82" i="14"/>
  <c r="A83" i="14"/>
  <c r="D82" i="14"/>
  <c r="Q123" i="9"/>
  <c r="I46" i="16"/>
  <c r="C47" i="16"/>
  <c r="F46" i="16"/>
  <c r="G46" i="16"/>
  <c r="E46" i="15"/>
  <c r="H46" i="15"/>
  <c r="J46" i="15"/>
  <c r="D84" i="15"/>
  <c r="A85" i="15"/>
  <c r="B84" i="15"/>
  <c r="D83" i="14"/>
  <c r="B83" i="14"/>
  <c r="A84" i="14"/>
  <c r="I46" i="14"/>
  <c r="C47" i="14"/>
  <c r="F46" i="14"/>
  <c r="G46" i="14"/>
  <c r="H47" i="16"/>
  <c r="J47" i="16"/>
  <c r="E47" i="16"/>
  <c r="B85" i="15"/>
  <c r="D85" i="15"/>
  <c r="A86" i="15"/>
  <c r="F46" i="15"/>
  <c r="G46" i="15"/>
  <c r="I46" i="15"/>
  <c r="C47" i="15"/>
  <c r="E47" i="14"/>
  <c r="H47" i="14"/>
  <c r="J47" i="14"/>
  <c r="B84" i="14"/>
  <c r="A85" i="14"/>
  <c r="D84" i="14"/>
  <c r="F47" i="16"/>
  <c r="G47" i="16"/>
  <c r="I47" i="16"/>
  <c r="C48" i="16"/>
  <c r="H47" i="15"/>
  <c r="J47" i="15"/>
  <c r="E47" i="15"/>
  <c r="D86" i="15"/>
  <c r="A87" i="15"/>
  <c r="B86" i="15"/>
  <c r="D85" i="14"/>
  <c r="A86" i="14"/>
  <c r="B85" i="14"/>
  <c r="I47" i="14"/>
  <c r="C48" i="14"/>
  <c r="F47" i="14"/>
  <c r="G47" i="14"/>
  <c r="H48" i="16"/>
  <c r="J48" i="16"/>
  <c r="E48" i="16"/>
  <c r="I47" i="15"/>
  <c r="C48" i="15"/>
  <c r="F47" i="15"/>
  <c r="G47" i="15"/>
  <c r="B87" i="15"/>
  <c r="D87" i="15"/>
  <c r="A88" i="15"/>
  <c r="H48" i="14"/>
  <c r="J48" i="14"/>
  <c r="E48" i="14"/>
  <c r="B86" i="14"/>
  <c r="D86" i="14"/>
  <c r="A87" i="14"/>
  <c r="I48" i="16"/>
  <c r="C49" i="16"/>
  <c r="F48" i="16"/>
  <c r="G48" i="16"/>
  <c r="D88" i="15"/>
  <c r="A89" i="15"/>
  <c r="B88" i="15"/>
  <c r="H48" i="15"/>
  <c r="J48" i="15"/>
  <c r="E48" i="15"/>
  <c r="D87" i="14"/>
  <c r="A88" i="14"/>
  <c r="B87" i="14"/>
  <c r="F48" i="14"/>
  <c r="G48" i="14"/>
  <c r="I48" i="14"/>
  <c r="C49" i="14"/>
  <c r="H49" i="16"/>
  <c r="J49" i="16"/>
  <c r="E49" i="16"/>
  <c r="I48" i="15"/>
  <c r="C49" i="15"/>
  <c r="F48" i="15"/>
  <c r="G48" i="15"/>
  <c r="B89" i="15"/>
  <c r="D89" i="15"/>
  <c r="A90" i="15"/>
  <c r="H49" i="14"/>
  <c r="J49" i="14"/>
  <c r="E49" i="14"/>
  <c r="B88" i="14"/>
  <c r="A89" i="14"/>
  <c r="D88" i="14"/>
  <c r="I49" i="16"/>
  <c r="C50" i="16"/>
  <c r="F49" i="16"/>
  <c r="G49" i="16"/>
  <c r="D90" i="15"/>
  <c r="A91" i="15"/>
  <c r="B90" i="15"/>
  <c r="H49" i="15"/>
  <c r="J49" i="15"/>
  <c r="E49" i="15"/>
  <c r="F49" i="14"/>
  <c r="G49" i="14"/>
  <c r="I49" i="14"/>
  <c r="C50" i="14"/>
  <c r="D89" i="14"/>
  <c r="A90" i="14"/>
  <c r="B89" i="14"/>
  <c r="H50" i="16"/>
  <c r="J50" i="16"/>
  <c r="E50" i="16"/>
  <c r="B91" i="15"/>
  <c r="A92" i="15"/>
  <c r="D91" i="15"/>
  <c r="I49" i="15"/>
  <c r="C50" i="15"/>
  <c r="F49" i="15"/>
  <c r="G49" i="15"/>
  <c r="B90" i="14"/>
  <c r="A91" i="14"/>
  <c r="D90" i="14"/>
  <c r="H50" i="14"/>
  <c r="J50" i="14"/>
  <c r="E50" i="14"/>
  <c r="I50" i="16"/>
  <c r="C51" i="16"/>
  <c r="F50" i="16"/>
  <c r="G50" i="16"/>
  <c r="D92" i="15"/>
  <c r="A93" i="15"/>
  <c r="B92" i="15"/>
  <c r="H50" i="15"/>
  <c r="J50" i="15"/>
  <c r="E50" i="15"/>
  <c r="I50" i="14"/>
  <c r="C51" i="14"/>
  <c r="F50" i="14"/>
  <c r="G50" i="14"/>
  <c r="D91" i="14"/>
  <c r="B91" i="14"/>
  <c r="A92" i="14"/>
  <c r="H51" i="16"/>
  <c r="J51" i="16"/>
  <c r="E51" i="16"/>
  <c r="B93" i="15"/>
  <c r="D93" i="15"/>
  <c r="A94" i="15"/>
  <c r="I50" i="15"/>
  <c r="C51" i="15"/>
  <c r="F50" i="15"/>
  <c r="G50" i="15"/>
  <c r="B92" i="14"/>
  <c r="A93" i="14"/>
  <c r="D92" i="14"/>
  <c r="H51" i="14"/>
  <c r="J51" i="14"/>
  <c r="E51" i="14"/>
  <c r="I51" i="16"/>
  <c r="C52" i="16"/>
  <c r="F51" i="16"/>
  <c r="G51" i="16"/>
  <c r="E51" i="15"/>
  <c r="H51" i="15"/>
  <c r="J51" i="15"/>
  <c r="D94" i="15"/>
  <c r="A95" i="15"/>
  <c r="B94" i="15"/>
  <c r="D93" i="14"/>
  <c r="B93" i="14"/>
  <c r="A94" i="14"/>
  <c r="I51" i="14"/>
  <c r="C52" i="14"/>
  <c r="F51" i="14"/>
  <c r="G51" i="14"/>
  <c r="H52" i="16"/>
  <c r="J52" i="16"/>
  <c r="E52" i="16"/>
  <c r="B95" i="15"/>
  <c r="A96" i="15"/>
  <c r="D95" i="15"/>
  <c r="F51" i="15"/>
  <c r="G51" i="15"/>
  <c r="I51" i="15"/>
  <c r="C52" i="15"/>
  <c r="H52" i="14"/>
  <c r="J52" i="14"/>
  <c r="E52" i="14"/>
  <c r="B94" i="14"/>
  <c r="D94" i="14"/>
  <c r="A95" i="14"/>
  <c r="I52" i="16"/>
  <c r="C53" i="16"/>
  <c r="F52" i="16"/>
  <c r="G52" i="16"/>
  <c r="E52" i="15"/>
  <c r="H52" i="15"/>
  <c r="J52" i="15"/>
  <c r="D96" i="15"/>
  <c r="A97" i="15"/>
  <c r="B96" i="15"/>
  <c r="D95" i="14"/>
  <c r="B95" i="14"/>
  <c r="A96" i="14"/>
  <c r="I52" i="14"/>
  <c r="C53" i="14"/>
  <c r="F52" i="14"/>
  <c r="G52" i="14"/>
  <c r="H53" i="16"/>
  <c r="J53" i="16"/>
  <c r="E53" i="16"/>
  <c r="B97" i="15"/>
  <c r="D97" i="15"/>
  <c r="A98" i="15"/>
  <c r="F52" i="15"/>
  <c r="G52" i="15"/>
  <c r="I52" i="15"/>
  <c r="C53" i="15"/>
  <c r="B96" i="14"/>
  <c r="D96" i="14"/>
  <c r="A97" i="14"/>
  <c r="H53" i="14"/>
  <c r="J53" i="14"/>
  <c r="E53" i="14"/>
  <c r="I53" i="16"/>
  <c r="C54" i="16"/>
  <c r="F53" i="16"/>
  <c r="G53" i="16"/>
  <c r="H53" i="15"/>
  <c r="J53" i="15"/>
  <c r="E53" i="15"/>
  <c r="D98" i="15"/>
  <c r="A99" i="15"/>
  <c r="B98" i="15"/>
  <c r="D97" i="14"/>
  <c r="B97" i="14"/>
  <c r="A98" i="14"/>
  <c r="F53" i="14"/>
  <c r="G53" i="14"/>
  <c r="I53" i="14"/>
  <c r="C54" i="14"/>
  <c r="H54" i="16"/>
  <c r="J54" i="16"/>
  <c r="E54" i="16"/>
  <c r="I53" i="15"/>
  <c r="C54" i="15"/>
  <c r="F53" i="15"/>
  <c r="G53" i="15"/>
  <c r="B99" i="15"/>
  <c r="A100" i="15"/>
  <c r="D99" i="15"/>
  <c r="B98" i="14"/>
  <c r="A99" i="14"/>
  <c r="D98" i="14"/>
  <c r="H54" i="14"/>
  <c r="J54" i="14"/>
  <c r="E54" i="14"/>
  <c r="F54" i="16"/>
  <c r="G54" i="16"/>
  <c r="I54" i="16"/>
  <c r="C55" i="16"/>
  <c r="D100" i="15"/>
  <c r="A101" i="15"/>
  <c r="B100" i="15"/>
  <c r="H54" i="15"/>
  <c r="J54" i="15"/>
  <c r="E54" i="15"/>
  <c r="I54" i="14"/>
  <c r="C55" i="14"/>
  <c r="F54" i="14"/>
  <c r="G54" i="14"/>
  <c r="D99" i="14"/>
  <c r="A100" i="14"/>
  <c r="B99" i="14"/>
  <c r="E55" i="16"/>
  <c r="H55" i="16"/>
  <c r="J55" i="16"/>
  <c r="B101" i="15"/>
  <c r="D101" i="15"/>
  <c r="A102" i="15"/>
  <c r="I54" i="15"/>
  <c r="C55" i="15"/>
  <c r="F54" i="15"/>
  <c r="G54" i="15"/>
  <c r="B100" i="14"/>
  <c r="A101" i="14"/>
  <c r="D100" i="14"/>
  <c r="E55" i="14"/>
  <c r="H55" i="14"/>
  <c r="J55" i="14"/>
  <c r="F55" i="16"/>
  <c r="G55" i="16"/>
  <c r="I55" i="16"/>
  <c r="C56" i="16"/>
  <c r="H55" i="15"/>
  <c r="J55" i="15"/>
  <c r="E55" i="15"/>
  <c r="D102" i="15"/>
  <c r="A103" i="15"/>
  <c r="B102" i="15"/>
  <c r="I55" i="14"/>
  <c r="C56" i="14"/>
  <c r="F55" i="14"/>
  <c r="G55" i="14"/>
  <c r="D101" i="14"/>
  <c r="B101" i="14"/>
  <c r="A102" i="14"/>
  <c r="H56" i="16"/>
  <c r="J56" i="16"/>
  <c r="E56" i="16"/>
  <c r="I55" i="15"/>
  <c r="C56" i="15"/>
  <c r="F55" i="15"/>
  <c r="G55" i="15"/>
  <c r="B103" i="15"/>
  <c r="D103" i="15"/>
  <c r="A104" i="15"/>
  <c r="B102" i="14"/>
  <c r="A103" i="14"/>
  <c r="D102" i="14"/>
  <c r="H56" i="14"/>
  <c r="J56" i="14"/>
  <c r="E56" i="14"/>
  <c r="I56" i="16"/>
  <c r="C57" i="16"/>
  <c r="F56" i="16"/>
  <c r="G56" i="16"/>
  <c r="H56" i="15"/>
  <c r="J56" i="15"/>
  <c r="E56" i="15"/>
  <c r="D104" i="15"/>
  <c r="A105" i="15"/>
  <c r="B104" i="15"/>
  <c r="D103" i="14"/>
  <c r="A104" i="14"/>
  <c r="B103" i="14"/>
  <c r="F56" i="14"/>
  <c r="G56" i="14"/>
  <c r="I56" i="14"/>
  <c r="C57" i="14"/>
  <c r="H57" i="16"/>
  <c r="J57" i="16"/>
  <c r="E57" i="16"/>
  <c r="F56" i="15"/>
  <c r="G56" i="15"/>
  <c r="I56" i="15"/>
  <c r="C57" i="15"/>
  <c r="B105" i="15"/>
  <c r="D105" i="15"/>
  <c r="A106" i="15"/>
  <c r="H57" i="14"/>
  <c r="J57" i="14"/>
  <c r="E57" i="14"/>
  <c r="B104" i="14"/>
  <c r="D104" i="14"/>
  <c r="A105" i="14"/>
  <c r="I57" i="16"/>
  <c r="C58" i="16"/>
  <c r="F57" i="16"/>
  <c r="G57" i="16"/>
  <c r="E57" i="15"/>
  <c r="H57" i="15"/>
  <c r="J57" i="15"/>
  <c r="D106" i="15"/>
  <c r="A107" i="15"/>
  <c r="B106" i="15"/>
  <c r="F57" i="14"/>
  <c r="G57" i="14"/>
  <c r="I57" i="14"/>
  <c r="C58" i="14"/>
  <c r="D105" i="14"/>
  <c r="A106" i="14"/>
  <c r="B105" i="14"/>
  <c r="H58" i="16"/>
  <c r="J58" i="16"/>
  <c r="E58" i="16"/>
  <c r="F57" i="15"/>
  <c r="G57" i="15"/>
  <c r="I57" i="15"/>
  <c r="C58" i="15"/>
  <c r="B107" i="15"/>
  <c r="A108" i="15"/>
  <c r="D107" i="15"/>
  <c r="H58" i="14"/>
  <c r="J58" i="14"/>
  <c r="E58" i="14"/>
  <c r="B106" i="14"/>
  <c r="A107" i="14"/>
  <c r="D106" i="14"/>
  <c r="F58" i="16"/>
  <c r="G58" i="16"/>
  <c r="I58" i="16"/>
  <c r="C59" i="16"/>
  <c r="D108" i="15"/>
  <c r="A109" i="15"/>
  <c r="B108" i="15"/>
  <c r="E58" i="15"/>
  <c r="H58" i="15"/>
  <c r="J58" i="15"/>
  <c r="I58" i="14"/>
  <c r="C59" i="14"/>
  <c r="F58" i="14"/>
  <c r="G58" i="14"/>
  <c r="D107" i="14"/>
  <c r="A108" i="14"/>
  <c r="B107" i="14"/>
  <c r="E59" i="16"/>
  <c r="H59" i="16"/>
  <c r="J59" i="16"/>
  <c r="B109" i="15"/>
  <c r="D109" i="15"/>
  <c r="A110" i="15"/>
  <c r="I58" i="15"/>
  <c r="C59" i="15"/>
  <c r="F58" i="15"/>
  <c r="G58" i="15"/>
  <c r="B108" i="14"/>
  <c r="A109" i="14"/>
  <c r="D108" i="14"/>
  <c r="H59" i="14"/>
  <c r="J59" i="14"/>
  <c r="E59" i="14"/>
  <c r="I59" i="16"/>
  <c r="C60" i="16"/>
  <c r="F59" i="16"/>
  <c r="G59" i="16"/>
  <c r="E59" i="15"/>
  <c r="H59" i="15"/>
  <c r="J59" i="15"/>
  <c r="D110" i="15"/>
  <c r="A111" i="15"/>
  <c r="B110" i="15"/>
  <c r="D109" i="14"/>
  <c r="B109" i="14"/>
  <c r="A110" i="14"/>
  <c r="F59" i="14"/>
  <c r="G59" i="14"/>
  <c r="I59" i="14"/>
  <c r="C60" i="14"/>
  <c r="H60" i="16"/>
  <c r="J60" i="16"/>
  <c r="E60" i="16"/>
  <c r="B111" i="15"/>
  <c r="A112" i="15"/>
  <c r="D111" i="15"/>
  <c r="F59" i="15"/>
  <c r="G59" i="15"/>
  <c r="I59" i="15"/>
  <c r="C60" i="15"/>
  <c r="H60" i="14"/>
  <c r="J60" i="14"/>
  <c r="E60" i="14"/>
  <c r="B110" i="14"/>
  <c r="A111" i="14"/>
  <c r="D110" i="14"/>
  <c r="I60" i="16"/>
  <c r="C61" i="16"/>
  <c r="F60" i="16"/>
  <c r="G60" i="16"/>
  <c r="D112" i="15"/>
  <c r="A113" i="15"/>
  <c r="B112" i="15"/>
  <c r="H60" i="15"/>
  <c r="J60" i="15"/>
  <c r="E60" i="15"/>
  <c r="I60" i="14"/>
  <c r="C61" i="14"/>
  <c r="F60" i="14"/>
  <c r="G60" i="14"/>
  <c r="D111" i="14"/>
  <c r="B111" i="14"/>
  <c r="A112" i="14"/>
  <c r="H61" i="16"/>
  <c r="J61" i="16"/>
  <c r="E61" i="16"/>
  <c r="F60" i="15"/>
  <c r="G60" i="15"/>
  <c r="I60" i="15"/>
  <c r="C61" i="15"/>
  <c r="B113" i="15"/>
  <c r="D113" i="15"/>
  <c r="A114" i="15"/>
  <c r="B112" i="14"/>
  <c r="D112" i="14"/>
  <c r="A113" i="14"/>
  <c r="H61" i="14"/>
  <c r="J61" i="14"/>
  <c r="E61" i="14"/>
  <c r="I61" i="16"/>
  <c r="C62" i="16"/>
  <c r="F61" i="16"/>
  <c r="G61" i="16"/>
  <c r="D114" i="15"/>
  <c r="A115" i="15"/>
  <c r="B114" i="15"/>
  <c r="H61" i="15"/>
  <c r="J61" i="15"/>
  <c r="E61" i="15"/>
  <c r="D113" i="14"/>
  <c r="A114" i="14"/>
  <c r="B113" i="14"/>
  <c r="F61" i="14"/>
  <c r="G61" i="14"/>
  <c r="I61" i="14"/>
  <c r="C62" i="14"/>
  <c r="H62" i="16"/>
  <c r="J62" i="16"/>
  <c r="E62" i="16"/>
  <c r="I61" i="15"/>
  <c r="C62" i="15"/>
  <c r="F61" i="15"/>
  <c r="G61" i="15"/>
  <c r="B115" i="15"/>
  <c r="D115" i="15"/>
  <c r="A116" i="15"/>
  <c r="B114" i="14"/>
  <c r="A115" i="14"/>
  <c r="D114" i="14"/>
  <c r="H62" i="14"/>
  <c r="J62" i="14"/>
  <c r="E62" i="14"/>
  <c r="I62" i="16"/>
  <c r="C63" i="16"/>
  <c r="F62" i="16"/>
  <c r="G62" i="16"/>
  <c r="D116" i="15"/>
  <c r="A117" i="15"/>
  <c r="B116" i="15"/>
  <c r="H62" i="15"/>
  <c r="J62" i="15"/>
  <c r="E62" i="15"/>
  <c r="F62" i="14"/>
  <c r="G62" i="14"/>
  <c r="I62" i="14"/>
  <c r="C63" i="14"/>
  <c r="D115" i="14"/>
  <c r="A116" i="14"/>
  <c r="B115" i="14"/>
  <c r="H63" i="16"/>
  <c r="J63" i="16"/>
  <c r="E63" i="16"/>
  <c r="F62" i="15"/>
  <c r="G62" i="15"/>
  <c r="I62" i="15"/>
  <c r="C63" i="15"/>
  <c r="B117" i="15"/>
  <c r="D117" i="15"/>
  <c r="A118" i="15"/>
  <c r="B116" i="14"/>
  <c r="D116" i="14"/>
  <c r="A117" i="14"/>
  <c r="H63" i="14"/>
  <c r="J63" i="14"/>
  <c r="E63" i="14"/>
  <c r="I63" i="16"/>
  <c r="C64" i="16"/>
  <c r="F63" i="16"/>
  <c r="G63" i="16"/>
  <c r="D118" i="15"/>
  <c r="A119" i="15"/>
  <c r="B118" i="15"/>
  <c r="H63" i="15"/>
  <c r="J63" i="15"/>
  <c r="E63" i="15"/>
  <c r="F63" i="14"/>
  <c r="G63" i="14"/>
  <c r="I63" i="14"/>
  <c r="C64" i="14"/>
  <c r="D117" i="14"/>
  <c r="B117" i="14"/>
  <c r="A118" i="14"/>
  <c r="H64" i="16"/>
  <c r="J64" i="16"/>
  <c r="E64" i="16"/>
  <c r="B119" i="15"/>
  <c r="D119" i="15"/>
  <c r="A120" i="15"/>
  <c r="I63" i="15"/>
  <c r="C64" i="15"/>
  <c r="F63" i="15"/>
  <c r="G63" i="15"/>
  <c r="B118" i="14"/>
  <c r="A119" i="14"/>
  <c r="D118" i="14"/>
  <c r="H64" i="14"/>
  <c r="J64" i="14"/>
  <c r="E64" i="14"/>
  <c r="F64" i="16"/>
  <c r="G64" i="16"/>
  <c r="I64" i="16"/>
  <c r="C65" i="16"/>
  <c r="D120" i="15"/>
  <c r="A121" i="15"/>
  <c r="B120" i="15"/>
  <c r="H64" i="15"/>
  <c r="J64" i="15"/>
  <c r="E64" i="15"/>
  <c r="D119" i="14"/>
  <c r="A120" i="14"/>
  <c r="B119" i="14"/>
  <c r="I64" i="14"/>
  <c r="C65" i="14"/>
  <c r="F64" i="14"/>
  <c r="G64" i="14"/>
  <c r="H65" i="16"/>
  <c r="J65" i="16"/>
  <c r="E65" i="16"/>
  <c r="I64" i="15"/>
  <c r="C65" i="15"/>
  <c r="F64" i="15"/>
  <c r="G64" i="15"/>
  <c r="B121" i="15"/>
  <c r="D121" i="15"/>
  <c r="A122" i="15"/>
  <c r="E65" i="14"/>
  <c r="H65" i="14"/>
  <c r="J65" i="14"/>
  <c r="B120" i="14"/>
  <c r="D120" i="14"/>
  <c r="A121" i="14"/>
  <c r="F65" i="16"/>
  <c r="G65" i="16"/>
  <c r="I65" i="16"/>
  <c r="C66" i="16"/>
  <c r="D122" i="15"/>
  <c r="A123" i="15"/>
  <c r="B122" i="15"/>
  <c r="E65" i="15"/>
  <c r="H65" i="15"/>
  <c r="J65" i="15"/>
  <c r="D121" i="14"/>
  <c r="A122" i="14"/>
  <c r="B121" i="14"/>
  <c r="F65" i="14"/>
  <c r="G65" i="14"/>
  <c r="I65" i="14"/>
  <c r="C66" i="14"/>
  <c r="H66" i="16"/>
  <c r="J66" i="16"/>
  <c r="E66" i="16"/>
  <c r="F65" i="15"/>
  <c r="G65" i="15"/>
  <c r="I65" i="15"/>
  <c r="C66" i="15"/>
  <c r="B123" i="15"/>
  <c r="D123" i="15"/>
  <c r="A124" i="15"/>
  <c r="H66" i="14"/>
  <c r="J66" i="14"/>
  <c r="E66" i="14"/>
  <c r="A123" i="14"/>
  <c r="B122" i="14"/>
  <c r="D122" i="14"/>
  <c r="I66" i="16"/>
  <c r="C67" i="16"/>
  <c r="F66" i="16"/>
  <c r="G66" i="16"/>
  <c r="D124" i="15"/>
  <c r="A125" i="15"/>
  <c r="B124" i="15"/>
  <c r="E66" i="15"/>
  <c r="H66" i="15"/>
  <c r="J66" i="15"/>
  <c r="I66" i="14"/>
  <c r="C67" i="14"/>
  <c r="F66" i="14"/>
  <c r="G66" i="14"/>
  <c r="D123" i="14"/>
  <c r="A124" i="14"/>
  <c r="B123" i="14"/>
  <c r="H67" i="16"/>
  <c r="J67" i="16"/>
  <c r="E67" i="16"/>
  <c r="B125" i="15"/>
  <c r="D125" i="15"/>
  <c r="A126" i="15"/>
  <c r="I66" i="15"/>
  <c r="C67" i="15"/>
  <c r="F66" i="15"/>
  <c r="G66" i="15"/>
  <c r="A125" i="14"/>
  <c r="B124" i="14"/>
  <c r="D124" i="14"/>
  <c r="H67" i="14"/>
  <c r="J67" i="14"/>
  <c r="E67" i="14"/>
  <c r="I67" i="16"/>
  <c r="C68" i="16"/>
  <c r="F67" i="16"/>
  <c r="G67" i="16"/>
  <c r="H67" i="15"/>
  <c r="J67" i="15"/>
  <c r="E67" i="15"/>
  <c r="D126" i="15"/>
  <c r="A127" i="15"/>
  <c r="B126" i="15"/>
  <c r="F67" i="14"/>
  <c r="G67" i="14"/>
  <c r="I67" i="14"/>
  <c r="C68" i="14"/>
  <c r="D125" i="14"/>
  <c r="A126" i="14"/>
  <c r="B125" i="14"/>
  <c r="H68" i="16"/>
  <c r="J68" i="16"/>
  <c r="E68" i="16"/>
  <c r="F67" i="15"/>
  <c r="G67" i="15"/>
  <c r="I67" i="15"/>
  <c r="C68" i="15"/>
  <c r="B127" i="15"/>
  <c r="A128" i="15"/>
  <c r="D127" i="15"/>
  <c r="H68" i="14"/>
  <c r="J68" i="14"/>
  <c r="E68" i="14"/>
  <c r="A127" i="14"/>
  <c r="B126" i="14"/>
  <c r="D126" i="14"/>
  <c r="I68" i="16"/>
  <c r="C69" i="16"/>
  <c r="F68" i="16"/>
  <c r="G68" i="16"/>
  <c r="H68" i="15"/>
  <c r="J68" i="15"/>
  <c r="E68" i="15"/>
  <c r="D128" i="15"/>
  <c r="A129" i="15"/>
  <c r="B128" i="15"/>
  <c r="F68" i="14"/>
  <c r="G68" i="14"/>
  <c r="I68" i="14"/>
  <c r="C69" i="14"/>
  <c r="D127" i="14"/>
  <c r="A128" i="14"/>
  <c r="B127" i="14"/>
  <c r="H69" i="16"/>
  <c r="J69" i="16"/>
  <c r="E69" i="16"/>
  <c r="F68" i="15"/>
  <c r="G68" i="15"/>
  <c r="I68" i="15"/>
  <c r="C69" i="15"/>
  <c r="B129" i="15"/>
  <c r="D129" i="15"/>
  <c r="A130" i="15"/>
  <c r="H69" i="14"/>
  <c r="J69" i="14"/>
  <c r="E69" i="14"/>
  <c r="A129" i="14"/>
  <c r="B128" i="14"/>
  <c r="D128" i="14"/>
  <c r="I69" i="16"/>
  <c r="C70" i="16"/>
  <c r="F69" i="16"/>
  <c r="G69" i="16"/>
  <c r="E69" i="15"/>
  <c r="H69" i="15"/>
  <c r="J69" i="15"/>
  <c r="D130" i="15"/>
  <c r="A131" i="15"/>
  <c r="B130" i="15"/>
  <c r="D129" i="14"/>
  <c r="A130" i="14"/>
  <c r="B129" i="14"/>
  <c r="F69" i="14"/>
  <c r="G69" i="14"/>
  <c r="I69" i="14"/>
  <c r="C70" i="14"/>
  <c r="H70" i="16"/>
  <c r="J70" i="16"/>
  <c r="E70" i="16"/>
  <c r="B131" i="15"/>
  <c r="D131" i="15"/>
  <c r="A132" i="15"/>
  <c r="I69" i="15"/>
  <c r="C70" i="15"/>
  <c r="F69" i="15"/>
  <c r="G69" i="15"/>
  <c r="A131" i="14"/>
  <c r="B130" i="14"/>
  <c r="D130" i="14"/>
  <c r="H70" i="14"/>
  <c r="J70" i="14"/>
  <c r="E70" i="14"/>
  <c r="I70" i="16"/>
  <c r="C71" i="16"/>
  <c r="F70" i="16"/>
  <c r="G70" i="16"/>
  <c r="H70" i="15"/>
  <c r="J70" i="15"/>
  <c r="E70" i="15"/>
  <c r="D132" i="15"/>
  <c r="A133" i="15"/>
  <c r="B132" i="15"/>
  <c r="I70" i="14"/>
  <c r="C71" i="14"/>
  <c r="F70" i="14"/>
  <c r="G70" i="14"/>
  <c r="D131" i="14"/>
  <c r="A132" i="14"/>
  <c r="B131" i="14"/>
  <c r="E71" i="16"/>
  <c r="H71" i="16"/>
  <c r="J71" i="16"/>
  <c r="B133" i="15"/>
  <c r="D133" i="15"/>
  <c r="A134" i="15"/>
  <c r="F70" i="15"/>
  <c r="G70" i="15"/>
  <c r="I70" i="15"/>
  <c r="C71" i="15"/>
  <c r="A133" i="14"/>
  <c r="B132" i="14"/>
  <c r="D132" i="14"/>
  <c r="H71" i="14"/>
  <c r="J71" i="14"/>
  <c r="E71" i="14"/>
  <c r="F71" i="16"/>
  <c r="G71" i="16"/>
  <c r="I71" i="16"/>
  <c r="C72" i="16"/>
  <c r="D134" i="15"/>
  <c r="A135" i="15"/>
  <c r="B134" i="15"/>
  <c r="H71" i="15"/>
  <c r="J71" i="15"/>
  <c r="E71" i="15"/>
  <c r="F71" i="14"/>
  <c r="G71" i="14"/>
  <c r="I71" i="14"/>
  <c r="C72" i="14"/>
  <c r="D133" i="14"/>
  <c r="A134" i="14"/>
  <c r="B133" i="14"/>
  <c r="H72" i="16"/>
  <c r="J72" i="16"/>
  <c r="E72" i="16"/>
  <c r="F71" i="15"/>
  <c r="G71" i="15"/>
  <c r="I71" i="15"/>
  <c r="C72" i="15"/>
  <c r="B135" i="15"/>
  <c r="D135" i="15"/>
  <c r="A136" i="15"/>
  <c r="H72" i="14"/>
  <c r="J72" i="14"/>
  <c r="E72" i="14"/>
  <c r="A135" i="14"/>
  <c r="B134" i="14"/>
  <c r="D134" i="14"/>
  <c r="F72" i="16"/>
  <c r="G72" i="16"/>
  <c r="I72" i="16"/>
  <c r="C73" i="16"/>
  <c r="H72" i="15"/>
  <c r="J72" i="15"/>
  <c r="E72" i="15"/>
  <c r="D136" i="15"/>
  <c r="A137" i="15"/>
  <c r="B136" i="15"/>
  <c r="D135" i="14"/>
  <c r="A136" i="14"/>
  <c r="B135" i="14"/>
  <c r="I72" i="14"/>
  <c r="C73" i="14"/>
  <c r="F72" i="14"/>
  <c r="G72" i="14"/>
  <c r="H73" i="16"/>
  <c r="J73" i="16"/>
  <c r="E73" i="16"/>
  <c r="I72" i="15"/>
  <c r="C73" i="15"/>
  <c r="F72" i="15"/>
  <c r="G72" i="15"/>
  <c r="B137" i="15"/>
  <c r="D137" i="15"/>
  <c r="A138" i="15"/>
  <c r="H73" i="14"/>
  <c r="J73" i="14"/>
  <c r="E73" i="14"/>
  <c r="A137" i="14"/>
  <c r="B136" i="14"/>
  <c r="D136" i="14"/>
  <c r="F73" i="16"/>
  <c r="G73" i="16"/>
  <c r="I73" i="16"/>
  <c r="C74" i="16"/>
  <c r="E73" i="15"/>
  <c r="H73" i="15"/>
  <c r="J73" i="15"/>
  <c r="D138" i="15"/>
  <c r="A139" i="15"/>
  <c r="B138" i="15"/>
  <c r="D137" i="14"/>
  <c r="A138" i="14"/>
  <c r="B137" i="14"/>
  <c r="F73" i="14"/>
  <c r="G73" i="14"/>
  <c r="I73" i="14"/>
  <c r="C74" i="14"/>
  <c r="H74" i="16"/>
  <c r="J74" i="16"/>
  <c r="E74" i="16"/>
  <c r="B139" i="15"/>
  <c r="D139" i="15"/>
  <c r="A140" i="15"/>
  <c r="I73" i="15"/>
  <c r="C74" i="15"/>
  <c r="F73" i="15"/>
  <c r="G73" i="15"/>
  <c r="H74" i="14"/>
  <c r="J74" i="14"/>
  <c r="E74" i="14"/>
  <c r="A139" i="14"/>
  <c r="B138" i="14"/>
  <c r="D138" i="14"/>
  <c r="F74" i="16"/>
  <c r="G74" i="16"/>
  <c r="I74" i="16"/>
  <c r="C75" i="16"/>
  <c r="H74" i="15"/>
  <c r="J74" i="15"/>
  <c r="E74" i="15"/>
  <c r="D140" i="15"/>
  <c r="A141" i="15"/>
  <c r="B140" i="15"/>
  <c r="D139" i="14"/>
  <c r="A140" i="14"/>
  <c r="B139" i="14"/>
  <c r="I74" i="14"/>
  <c r="C75" i="14"/>
  <c r="F74" i="14"/>
  <c r="G74" i="14"/>
  <c r="H75" i="16"/>
  <c r="J75" i="16"/>
  <c r="E75" i="16"/>
  <c r="I74" i="15"/>
  <c r="C75" i="15"/>
  <c r="F74" i="15"/>
  <c r="G74" i="15"/>
  <c r="B141" i="15"/>
  <c r="D141" i="15"/>
  <c r="A142" i="15"/>
  <c r="H75" i="14"/>
  <c r="J75" i="14"/>
  <c r="E75" i="14"/>
  <c r="A141" i="14"/>
  <c r="B140" i="14"/>
  <c r="D140" i="14"/>
  <c r="F75" i="16"/>
  <c r="G75" i="16"/>
  <c r="I75" i="16"/>
  <c r="C76" i="16"/>
  <c r="D142" i="15"/>
  <c r="A143" i="15"/>
  <c r="B142" i="15"/>
  <c r="H75" i="15"/>
  <c r="J75" i="15"/>
  <c r="E75" i="15"/>
  <c r="D141" i="14"/>
  <c r="A142" i="14"/>
  <c r="B141" i="14"/>
  <c r="F75" i="14"/>
  <c r="G75" i="14"/>
  <c r="I75" i="14"/>
  <c r="C76" i="14"/>
  <c r="H76" i="16"/>
  <c r="J76" i="16"/>
  <c r="E76" i="16"/>
  <c r="I75" i="15"/>
  <c r="C76" i="15"/>
  <c r="F75" i="15"/>
  <c r="G75" i="15"/>
  <c r="B143" i="15"/>
  <c r="A144" i="15"/>
  <c r="D143" i="15"/>
  <c r="H76" i="14"/>
  <c r="J76" i="14"/>
  <c r="E76" i="14"/>
  <c r="A143" i="14"/>
  <c r="B142" i="14"/>
  <c r="D142" i="14"/>
  <c r="I76" i="16"/>
  <c r="C77" i="16"/>
  <c r="F76" i="16"/>
  <c r="G76" i="16"/>
  <c r="D144" i="15"/>
  <c r="A145" i="15"/>
  <c r="B144" i="15"/>
  <c r="H76" i="15"/>
  <c r="J76" i="15"/>
  <c r="E76" i="15"/>
  <c r="D143" i="14"/>
  <c r="A144" i="14"/>
  <c r="B143" i="14"/>
  <c r="I76" i="14"/>
  <c r="C77" i="14"/>
  <c r="F76" i="14"/>
  <c r="G76" i="14"/>
  <c r="E77" i="16"/>
  <c r="H77" i="16"/>
  <c r="J77" i="16"/>
  <c r="B145" i="15"/>
  <c r="D145" i="15"/>
  <c r="A146" i="15"/>
  <c r="F76" i="15"/>
  <c r="G76" i="15"/>
  <c r="I76" i="15"/>
  <c r="C77" i="15"/>
  <c r="B144" i="14"/>
  <c r="A145" i="14"/>
  <c r="D144" i="14"/>
  <c r="H77" i="14"/>
  <c r="J77" i="14"/>
  <c r="E77" i="14"/>
  <c r="F77" i="16"/>
  <c r="G77" i="16"/>
  <c r="I77" i="16"/>
  <c r="C78" i="16"/>
  <c r="D146" i="15"/>
  <c r="A147" i="15"/>
  <c r="B146" i="15"/>
  <c r="H77" i="15"/>
  <c r="J77" i="15"/>
  <c r="E77" i="15"/>
  <c r="F77" i="14"/>
  <c r="G77" i="14"/>
  <c r="I77" i="14"/>
  <c r="C78" i="14"/>
  <c r="D145" i="14"/>
  <c r="A146" i="14"/>
  <c r="B145" i="14"/>
  <c r="H78" i="16"/>
  <c r="J78" i="16"/>
  <c r="E78" i="16"/>
  <c r="F77" i="15"/>
  <c r="G77" i="15"/>
  <c r="I77" i="15"/>
  <c r="C78" i="15"/>
  <c r="A148" i="15"/>
  <c r="B147" i="15"/>
  <c r="D147" i="15"/>
  <c r="E78" i="14"/>
  <c r="H78" i="14"/>
  <c r="J78" i="14"/>
  <c r="B146" i="14"/>
  <c r="A147" i="14"/>
  <c r="D146" i="14"/>
  <c r="F78" i="16"/>
  <c r="G78" i="16"/>
  <c r="I78" i="16"/>
  <c r="C79" i="16"/>
  <c r="B148" i="15"/>
  <c r="A149" i="15"/>
  <c r="D148" i="15"/>
  <c r="H78" i="15"/>
  <c r="J78" i="15"/>
  <c r="E78" i="15"/>
  <c r="D147" i="14"/>
  <c r="B147" i="14"/>
  <c r="A148" i="14"/>
  <c r="F78" i="14"/>
  <c r="G78" i="14"/>
  <c r="I78" i="14"/>
  <c r="C79" i="14"/>
  <c r="H79" i="16"/>
  <c r="J79" i="16"/>
  <c r="E79" i="16"/>
  <c r="F78" i="15"/>
  <c r="G78" i="15"/>
  <c r="I78" i="15"/>
  <c r="C79" i="15"/>
  <c r="D149" i="15"/>
  <c r="B149" i="15"/>
  <c r="A150" i="15"/>
  <c r="B148" i="14"/>
  <c r="A149" i="14"/>
  <c r="D148" i="14"/>
  <c r="H79" i="14"/>
  <c r="J79" i="14"/>
  <c r="E79" i="14"/>
  <c r="F79" i="16"/>
  <c r="G79" i="16"/>
  <c r="I79" i="16"/>
  <c r="C80" i="16"/>
  <c r="B150" i="15"/>
  <c r="A151" i="15"/>
  <c r="D150" i="15"/>
  <c r="H79" i="15"/>
  <c r="J79" i="15"/>
  <c r="E79" i="15"/>
  <c r="I79" i="14"/>
  <c r="C80" i="14"/>
  <c r="F79" i="14"/>
  <c r="G79" i="14"/>
  <c r="D149" i="14"/>
  <c r="B149" i="14"/>
  <c r="A150" i="14"/>
  <c r="H80" i="16"/>
  <c r="J80" i="16"/>
  <c r="E80" i="16"/>
  <c r="F79" i="15"/>
  <c r="G79" i="15"/>
  <c r="I79" i="15"/>
  <c r="C80" i="15"/>
  <c r="D151" i="15"/>
  <c r="B151" i="15"/>
  <c r="A152" i="15"/>
  <c r="B150" i="14"/>
  <c r="D150" i="14"/>
  <c r="A151" i="14"/>
  <c r="E80" i="14"/>
  <c r="H80" i="14"/>
  <c r="J80" i="14"/>
  <c r="I80" i="16"/>
  <c r="C81" i="16"/>
  <c r="F80" i="16"/>
  <c r="G80" i="16"/>
  <c r="B152" i="15"/>
  <c r="D152" i="15"/>
  <c r="A153" i="15"/>
  <c r="E80" i="15"/>
  <c r="H80" i="15"/>
  <c r="J80" i="15"/>
  <c r="F80" i="14"/>
  <c r="G80" i="14"/>
  <c r="I80" i="14"/>
  <c r="C81" i="14"/>
  <c r="D151" i="14"/>
  <c r="B151" i="14"/>
  <c r="A152" i="14"/>
  <c r="H81" i="16"/>
  <c r="J81" i="16"/>
  <c r="E81" i="16"/>
  <c r="D153" i="15"/>
  <c r="B153" i="15"/>
  <c r="A154" i="15"/>
  <c r="I80" i="15"/>
  <c r="C81" i="15"/>
  <c r="F80" i="15"/>
  <c r="G80" i="15"/>
  <c r="B152" i="14"/>
  <c r="A153" i="14"/>
  <c r="D152" i="14"/>
  <c r="H81" i="14"/>
  <c r="J81" i="14"/>
  <c r="E81" i="14"/>
  <c r="F81" i="16"/>
  <c r="G81" i="16"/>
  <c r="I81" i="16"/>
  <c r="C82" i="16"/>
  <c r="E81" i="15"/>
  <c r="H81" i="15"/>
  <c r="J81" i="15"/>
  <c r="B154" i="15"/>
  <c r="A155" i="15"/>
  <c r="D154" i="15"/>
  <c r="I81" i="14"/>
  <c r="C82" i="14"/>
  <c r="F81" i="14"/>
  <c r="G81" i="14"/>
  <c r="D153" i="14"/>
  <c r="A154" i="14"/>
  <c r="B153" i="14"/>
  <c r="H82" i="16"/>
  <c r="J82" i="16"/>
  <c r="E82" i="16"/>
  <c r="D155" i="15"/>
  <c r="A156" i="15"/>
  <c r="B155" i="15"/>
  <c r="F81" i="15"/>
  <c r="G81" i="15"/>
  <c r="I81" i="15"/>
  <c r="C82" i="15"/>
  <c r="B154" i="14"/>
  <c r="A155" i="14"/>
  <c r="D154" i="14"/>
  <c r="H82" i="14"/>
  <c r="J82" i="14"/>
  <c r="E82" i="14"/>
  <c r="F82" i="16"/>
  <c r="G82" i="16"/>
  <c r="I82" i="16"/>
  <c r="C83" i="16"/>
  <c r="B156" i="15"/>
  <c r="A157" i="15"/>
  <c r="D156" i="15"/>
  <c r="E82" i="15"/>
  <c r="H82" i="15"/>
  <c r="J82" i="15"/>
  <c r="D155" i="14"/>
  <c r="A156" i="14"/>
  <c r="B155" i="14"/>
  <c r="I82" i="14"/>
  <c r="C83" i="14"/>
  <c r="F82" i="14"/>
  <c r="G82" i="14"/>
  <c r="H83" i="16"/>
  <c r="J83" i="16"/>
  <c r="E83" i="16"/>
  <c r="D157" i="15"/>
  <c r="B157" i="15"/>
  <c r="A158" i="15"/>
  <c r="I82" i="15"/>
  <c r="C83" i="15"/>
  <c r="F82" i="15"/>
  <c r="G82" i="15"/>
  <c r="B156" i="14"/>
  <c r="D156" i="14"/>
  <c r="A157" i="14"/>
  <c r="H83" i="14"/>
  <c r="J83" i="14"/>
  <c r="E83" i="14"/>
  <c r="F83" i="16"/>
  <c r="G83" i="16"/>
  <c r="I83" i="16"/>
  <c r="C84" i="16"/>
  <c r="H83" i="15"/>
  <c r="J83" i="15"/>
  <c r="E83" i="15"/>
  <c r="B158" i="15"/>
  <c r="D158" i="15"/>
  <c r="A159" i="15"/>
  <c r="I83" i="14"/>
  <c r="C84" i="14"/>
  <c r="F83" i="14"/>
  <c r="G83" i="14"/>
  <c r="D157" i="14"/>
  <c r="A158" i="14"/>
  <c r="B157" i="14"/>
  <c r="H84" i="16"/>
  <c r="J84" i="16"/>
  <c r="E84" i="16"/>
  <c r="F83" i="15"/>
  <c r="G83" i="15"/>
  <c r="I83" i="15"/>
  <c r="C84" i="15"/>
  <c r="D159" i="15"/>
  <c r="B159" i="15"/>
  <c r="A160" i="15"/>
  <c r="B158" i="14"/>
  <c r="D158" i="14"/>
  <c r="A159" i="14"/>
  <c r="H84" i="14"/>
  <c r="J84" i="14"/>
  <c r="E84" i="14"/>
  <c r="I84" i="16"/>
  <c r="C85" i="16"/>
  <c r="F84" i="16"/>
  <c r="G84" i="16"/>
  <c r="B160" i="15"/>
  <c r="D160" i="15"/>
  <c r="A161" i="15"/>
  <c r="E84" i="15"/>
  <c r="H84" i="15"/>
  <c r="J84" i="15"/>
  <c r="D159" i="14"/>
  <c r="A160" i="14"/>
  <c r="B159" i="14"/>
  <c r="F84" i="14"/>
  <c r="G84" i="14"/>
  <c r="I84" i="14"/>
  <c r="C85" i="14"/>
  <c r="H85" i="16"/>
  <c r="J85" i="16"/>
  <c r="E85" i="16"/>
  <c r="D161" i="15"/>
  <c r="B161" i="15"/>
  <c r="A162" i="15"/>
  <c r="F84" i="15"/>
  <c r="G84" i="15"/>
  <c r="I84" i="15"/>
  <c r="C85" i="15"/>
  <c r="H85" i="14"/>
  <c r="J85" i="14"/>
  <c r="E85" i="14"/>
  <c r="B160" i="14"/>
  <c r="D160" i="14"/>
  <c r="A161" i="14"/>
  <c r="F85" i="16"/>
  <c r="G85" i="16"/>
  <c r="I85" i="16"/>
  <c r="C86" i="16"/>
  <c r="H85" i="15"/>
  <c r="J85" i="15"/>
  <c r="E85" i="15"/>
  <c r="B162" i="15"/>
  <c r="A163" i="15"/>
  <c r="D162" i="15"/>
  <c r="I85" i="14"/>
  <c r="C86" i="14"/>
  <c r="F85" i="14"/>
  <c r="G85" i="14"/>
  <c r="D161" i="14"/>
  <c r="A162" i="14"/>
  <c r="B161" i="14"/>
  <c r="H86" i="16"/>
  <c r="J86" i="16"/>
  <c r="E86" i="16"/>
  <c r="F85" i="15"/>
  <c r="G85" i="15"/>
  <c r="I85" i="15"/>
  <c r="C86" i="15"/>
  <c r="D163" i="15"/>
  <c r="A164" i="15"/>
  <c r="B163" i="15"/>
  <c r="E86" i="14"/>
  <c r="H86" i="14"/>
  <c r="J86" i="14"/>
  <c r="B162" i="14"/>
  <c r="D162" i="14"/>
  <c r="A163" i="14"/>
  <c r="I86" i="16"/>
  <c r="C87" i="16"/>
  <c r="F86" i="16"/>
  <c r="G86" i="16"/>
  <c r="B164" i="15"/>
  <c r="A165" i="15"/>
  <c r="D164" i="15"/>
  <c r="H86" i="15"/>
  <c r="J86" i="15"/>
  <c r="E86" i="15"/>
  <c r="D163" i="14"/>
  <c r="A164" i="14"/>
  <c r="B163" i="14"/>
  <c r="F86" i="14"/>
  <c r="G86" i="14"/>
  <c r="I86" i="14"/>
  <c r="C87" i="14"/>
  <c r="H87" i="16"/>
  <c r="J87" i="16"/>
  <c r="E87" i="16"/>
  <c r="D165" i="15"/>
  <c r="B165" i="15"/>
  <c r="A166" i="15"/>
  <c r="I86" i="15"/>
  <c r="C87" i="15"/>
  <c r="F86" i="15"/>
  <c r="G86" i="15"/>
  <c r="H87" i="14"/>
  <c r="J87" i="14"/>
  <c r="E87" i="14"/>
  <c r="B164" i="14"/>
  <c r="D164" i="14"/>
  <c r="A165" i="14"/>
  <c r="I87" i="16"/>
  <c r="C88" i="16"/>
  <c r="F87" i="16"/>
  <c r="G87" i="16"/>
  <c r="B166" i="15"/>
  <c r="A167" i="15"/>
  <c r="D166" i="15"/>
  <c r="H87" i="15"/>
  <c r="J87" i="15"/>
  <c r="E87" i="15"/>
  <c r="I87" i="14"/>
  <c r="C88" i="14"/>
  <c r="F87" i="14"/>
  <c r="G87" i="14"/>
  <c r="D165" i="14"/>
  <c r="A166" i="14"/>
  <c r="B165" i="14"/>
  <c r="H88" i="16"/>
  <c r="J88" i="16"/>
  <c r="E88" i="16"/>
  <c r="I87" i="15"/>
  <c r="C88" i="15"/>
  <c r="F87" i="15"/>
  <c r="G87" i="15"/>
  <c r="D167" i="15"/>
  <c r="B167" i="15"/>
  <c r="A168" i="15"/>
  <c r="B166" i="14"/>
  <c r="D166" i="14"/>
  <c r="A167" i="14"/>
  <c r="E88" i="14"/>
  <c r="H88" i="14"/>
  <c r="J88" i="14"/>
  <c r="I88" i="16"/>
  <c r="C89" i="16"/>
  <c r="F88" i="16"/>
  <c r="G88" i="16"/>
  <c r="B168" i="15"/>
  <c r="D168" i="15"/>
  <c r="A169" i="15"/>
  <c r="E88" i="15"/>
  <c r="H88" i="15"/>
  <c r="J88" i="15"/>
  <c r="I88" i="14"/>
  <c r="C89" i="14"/>
  <c r="F88" i="14"/>
  <c r="G88" i="14"/>
  <c r="D167" i="14"/>
  <c r="A168" i="14"/>
  <c r="B167" i="14"/>
  <c r="H89" i="16"/>
  <c r="J89" i="16"/>
  <c r="E89" i="16"/>
  <c r="D169" i="15"/>
  <c r="A170" i="15"/>
  <c r="B169" i="15"/>
  <c r="I88" i="15"/>
  <c r="C89" i="15"/>
  <c r="F88" i="15"/>
  <c r="G88" i="15"/>
  <c r="B168" i="14"/>
  <c r="D168" i="14"/>
  <c r="A169" i="14"/>
  <c r="H89" i="14"/>
  <c r="J89" i="14"/>
  <c r="E89" i="14"/>
  <c r="I89" i="16"/>
  <c r="C90" i="16"/>
  <c r="F89" i="16"/>
  <c r="G89" i="16"/>
  <c r="B170" i="15"/>
  <c r="D170" i="15"/>
  <c r="A171" i="15"/>
  <c r="H89" i="15"/>
  <c r="J89" i="15"/>
  <c r="E89" i="15"/>
  <c r="I89" i="14"/>
  <c r="C90" i="14"/>
  <c r="F89" i="14"/>
  <c r="G89" i="14"/>
  <c r="D169" i="14"/>
  <c r="A170" i="14"/>
  <c r="B169" i="14"/>
  <c r="H90" i="16"/>
  <c r="J90" i="16"/>
  <c r="E90" i="16"/>
  <c r="I89" i="15"/>
  <c r="C90" i="15"/>
  <c r="F89" i="15"/>
  <c r="G89" i="15"/>
  <c r="D171" i="15"/>
  <c r="A172" i="15"/>
  <c r="B171" i="15"/>
  <c r="H90" i="14"/>
  <c r="J90" i="14"/>
  <c r="E90" i="14"/>
  <c r="B170" i="14"/>
  <c r="D170" i="14"/>
  <c r="A171" i="14"/>
  <c r="I90" i="16"/>
  <c r="C91" i="16"/>
  <c r="F90" i="16"/>
  <c r="G90" i="16"/>
  <c r="B172" i="15"/>
  <c r="D172" i="15"/>
  <c r="A173" i="15"/>
  <c r="H90" i="15"/>
  <c r="J90" i="15"/>
  <c r="E90" i="15"/>
  <c r="D171" i="14"/>
  <c r="A172" i="14"/>
  <c r="B171" i="14"/>
  <c r="I90" i="14"/>
  <c r="C91" i="14"/>
  <c r="F90" i="14"/>
  <c r="G90" i="14"/>
  <c r="H91" i="16"/>
  <c r="J91" i="16"/>
  <c r="E91" i="16"/>
  <c r="D173" i="15"/>
  <c r="A174" i="15"/>
  <c r="B173" i="15"/>
  <c r="F90" i="15"/>
  <c r="G90" i="15"/>
  <c r="I90" i="15"/>
  <c r="C91" i="15"/>
  <c r="B172" i="14"/>
  <c r="D172" i="14"/>
  <c r="A173" i="14"/>
  <c r="H91" i="14"/>
  <c r="J91" i="14"/>
  <c r="E91" i="14"/>
  <c r="I91" i="16"/>
  <c r="C92" i="16"/>
  <c r="F91" i="16"/>
  <c r="G91" i="16"/>
  <c r="B174" i="15"/>
  <c r="D174" i="15"/>
  <c r="A175" i="15"/>
  <c r="H91" i="15"/>
  <c r="J91" i="15"/>
  <c r="E91" i="15"/>
  <c r="F91" i="14"/>
  <c r="G91" i="14"/>
  <c r="I91" i="14"/>
  <c r="C92" i="14"/>
  <c r="D173" i="14"/>
  <c r="A174" i="14"/>
  <c r="B173" i="14"/>
  <c r="H92" i="16"/>
  <c r="J92" i="16"/>
  <c r="E92" i="16"/>
  <c r="D175" i="15"/>
  <c r="A176" i="15"/>
  <c r="B175" i="15"/>
  <c r="F91" i="15"/>
  <c r="G91" i="15"/>
  <c r="I91" i="15"/>
  <c r="C92" i="15"/>
  <c r="B174" i="14"/>
  <c r="D174" i="14"/>
  <c r="A175" i="14"/>
  <c r="H92" i="14"/>
  <c r="J92" i="14"/>
  <c r="E92" i="14"/>
  <c r="F92" i="16"/>
  <c r="G92" i="16"/>
  <c r="I92" i="16"/>
  <c r="C93" i="16"/>
  <c r="E92" i="15"/>
  <c r="H92" i="15"/>
  <c r="J92" i="15"/>
  <c r="B176" i="15"/>
  <c r="D176" i="15"/>
  <c r="A177" i="15"/>
  <c r="F92" i="14"/>
  <c r="G92" i="14"/>
  <c r="I92" i="14"/>
  <c r="C93" i="14"/>
  <c r="D175" i="14"/>
  <c r="A176" i="14"/>
  <c r="B175" i="14"/>
  <c r="H93" i="16"/>
  <c r="J93" i="16"/>
  <c r="E93" i="16"/>
  <c r="F92" i="15"/>
  <c r="G92" i="15"/>
  <c r="I92" i="15"/>
  <c r="C93" i="15"/>
  <c r="D177" i="15"/>
  <c r="A178" i="15"/>
  <c r="B177" i="15"/>
  <c r="B176" i="14"/>
  <c r="D176" i="14"/>
  <c r="A177" i="14"/>
  <c r="H93" i="14"/>
  <c r="J93" i="14"/>
  <c r="E93" i="14"/>
  <c r="I93" i="16"/>
  <c r="C94" i="16"/>
  <c r="F93" i="16"/>
  <c r="G93" i="16"/>
  <c r="H93" i="15"/>
  <c r="J93" i="15"/>
  <c r="E93" i="15"/>
  <c r="B178" i="15"/>
  <c r="D178" i="15"/>
  <c r="A179" i="15"/>
  <c r="F93" i="14"/>
  <c r="G93" i="14"/>
  <c r="I93" i="14"/>
  <c r="C94" i="14"/>
  <c r="D177" i="14"/>
  <c r="A178" i="14"/>
  <c r="B177" i="14"/>
  <c r="H94" i="16"/>
  <c r="J94" i="16"/>
  <c r="E94" i="16"/>
  <c r="D179" i="15"/>
  <c r="A180" i="15"/>
  <c r="B179" i="15"/>
  <c r="F93" i="15"/>
  <c r="G93" i="15"/>
  <c r="I93" i="15"/>
  <c r="C94" i="15"/>
  <c r="H94" i="14"/>
  <c r="J94" i="14"/>
  <c r="E94" i="14"/>
  <c r="B178" i="14"/>
  <c r="D178" i="14"/>
  <c r="A179" i="14"/>
  <c r="I94" i="16"/>
  <c r="C95" i="16"/>
  <c r="F94" i="16"/>
  <c r="G94" i="16"/>
  <c r="H94" i="15"/>
  <c r="J94" i="15"/>
  <c r="E94" i="15"/>
  <c r="B180" i="15"/>
  <c r="D180" i="15"/>
  <c r="A181" i="15"/>
  <c r="D179" i="14"/>
  <c r="A180" i="14"/>
  <c r="B179" i="14"/>
  <c r="F94" i="14"/>
  <c r="G94" i="14"/>
  <c r="I94" i="14"/>
  <c r="C95" i="14"/>
  <c r="H95" i="16"/>
  <c r="J95" i="16"/>
  <c r="E95" i="16"/>
  <c r="D181" i="15"/>
  <c r="A182" i="15"/>
  <c r="B181" i="15"/>
  <c r="I94" i="15"/>
  <c r="C95" i="15"/>
  <c r="F94" i="15"/>
  <c r="G94" i="15"/>
  <c r="H95" i="14"/>
  <c r="J95" i="14"/>
  <c r="E95" i="14"/>
  <c r="B180" i="14"/>
  <c r="D180" i="14"/>
  <c r="A181" i="14"/>
  <c r="F95" i="16"/>
  <c r="G95" i="16"/>
  <c r="I95" i="16"/>
  <c r="C96" i="16"/>
  <c r="H95" i="15"/>
  <c r="J95" i="15"/>
  <c r="E95" i="15"/>
  <c r="B182" i="15"/>
  <c r="D182" i="15"/>
  <c r="A183" i="15"/>
  <c r="I95" i="14"/>
  <c r="C96" i="14"/>
  <c r="F95" i="14"/>
  <c r="G95" i="14"/>
  <c r="D181" i="14"/>
  <c r="A182" i="14"/>
  <c r="B181" i="14"/>
  <c r="H96" i="16"/>
  <c r="J96" i="16"/>
  <c r="E96" i="16"/>
  <c r="D183" i="15"/>
  <c r="A184" i="15"/>
  <c r="B183" i="15"/>
  <c r="F95" i="15"/>
  <c r="G95" i="15"/>
  <c r="I95" i="15"/>
  <c r="C96" i="15"/>
  <c r="B182" i="14"/>
  <c r="D182" i="14"/>
  <c r="A183" i="14"/>
  <c r="H96" i="14"/>
  <c r="J96" i="14"/>
  <c r="E96" i="14"/>
  <c r="I96" i="16"/>
  <c r="C97" i="16"/>
  <c r="F96" i="16"/>
  <c r="G96" i="16"/>
  <c r="H96" i="15"/>
  <c r="J96" i="15"/>
  <c r="E96" i="15"/>
  <c r="B184" i="15"/>
  <c r="D184" i="15"/>
  <c r="A185" i="15"/>
  <c r="I96" i="14"/>
  <c r="C97" i="14"/>
  <c r="F96" i="14"/>
  <c r="G96" i="14"/>
  <c r="D183" i="14"/>
  <c r="A184" i="14"/>
  <c r="B183" i="14"/>
  <c r="H97" i="16"/>
  <c r="J97" i="16"/>
  <c r="E97" i="16"/>
  <c r="F96" i="15"/>
  <c r="G96" i="15"/>
  <c r="I96" i="15"/>
  <c r="C97" i="15"/>
  <c r="D185" i="15"/>
  <c r="A186" i="15"/>
  <c r="B185" i="15"/>
  <c r="B184" i="14"/>
  <c r="D184" i="14"/>
  <c r="A185" i="14"/>
  <c r="H97" i="14"/>
  <c r="J97" i="14"/>
  <c r="E97" i="14"/>
  <c r="F97" i="16"/>
  <c r="G97" i="16"/>
  <c r="I97" i="16"/>
  <c r="C98" i="16"/>
  <c r="H97" i="15"/>
  <c r="J97" i="15"/>
  <c r="E97" i="15"/>
  <c r="B186" i="15"/>
  <c r="D186" i="15"/>
  <c r="A187" i="15"/>
  <c r="I97" i="14"/>
  <c r="C98" i="14"/>
  <c r="F97" i="14"/>
  <c r="G97" i="14"/>
  <c r="D185" i="14"/>
  <c r="A186" i="14"/>
  <c r="B185" i="14"/>
  <c r="E98" i="16"/>
  <c r="H98" i="16"/>
  <c r="J98" i="16"/>
  <c r="D187" i="15"/>
  <c r="A188" i="15"/>
  <c r="B187" i="15"/>
  <c r="I97" i="15"/>
  <c r="C98" i="15"/>
  <c r="F97" i="15"/>
  <c r="G97" i="15"/>
  <c r="B186" i="14"/>
  <c r="D186" i="14"/>
  <c r="A187" i="14"/>
  <c r="H98" i="14"/>
  <c r="J98" i="14"/>
  <c r="E98" i="14"/>
  <c r="I98" i="16"/>
  <c r="C99" i="16"/>
  <c r="F98" i="16"/>
  <c r="G98" i="16"/>
  <c r="B188" i="15"/>
  <c r="D188" i="15"/>
  <c r="A189" i="15"/>
  <c r="H98" i="15"/>
  <c r="J98" i="15"/>
  <c r="E98" i="15"/>
  <c r="D187" i="14"/>
  <c r="A188" i="14"/>
  <c r="B187" i="14"/>
  <c r="I98" i="14"/>
  <c r="C99" i="14"/>
  <c r="F98" i="14"/>
  <c r="G98" i="14"/>
  <c r="H99" i="16"/>
  <c r="J99" i="16"/>
  <c r="E99" i="16"/>
  <c r="D189" i="15"/>
  <c r="A190" i="15"/>
  <c r="B189" i="15"/>
  <c r="I98" i="15"/>
  <c r="C99" i="15"/>
  <c r="F98" i="15"/>
  <c r="G98" i="15"/>
  <c r="H99" i="14"/>
  <c r="J99" i="14"/>
  <c r="E99" i="14"/>
  <c r="B188" i="14"/>
  <c r="D188" i="14"/>
  <c r="A189" i="14"/>
  <c r="I99" i="16"/>
  <c r="C100" i="16"/>
  <c r="F99" i="16"/>
  <c r="G99" i="16"/>
  <c r="H99" i="15"/>
  <c r="J99" i="15"/>
  <c r="E99" i="15"/>
  <c r="B190" i="15"/>
  <c r="D190" i="15"/>
  <c r="A191" i="15"/>
  <c r="D189" i="14"/>
  <c r="A190" i="14"/>
  <c r="B189" i="14"/>
  <c r="F99" i="14"/>
  <c r="G99" i="14"/>
  <c r="I99" i="14"/>
  <c r="C100" i="14"/>
  <c r="H100" i="16"/>
  <c r="J100" i="16"/>
  <c r="E100" i="16"/>
  <c r="D191" i="15"/>
  <c r="A192" i="15"/>
  <c r="B191" i="15"/>
  <c r="I99" i="15"/>
  <c r="C100" i="15"/>
  <c r="F99" i="15"/>
  <c r="G99" i="15"/>
  <c r="B190" i="14"/>
  <c r="D190" i="14"/>
  <c r="A191" i="14"/>
  <c r="H100" i="14"/>
  <c r="J100" i="14"/>
  <c r="E100" i="14"/>
  <c r="I100" i="16"/>
  <c r="C101" i="16"/>
  <c r="F100" i="16"/>
  <c r="G100" i="16"/>
  <c r="H100" i="15"/>
  <c r="J100" i="15"/>
  <c r="E100" i="15"/>
  <c r="B192" i="15"/>
  <c r="D192" i="15"/>
  <c r="A193" i="15"/>
  <c r="F100" i="14"/>
  <c r="G100" i="14"/>
  <c r="I100" i="14"/>
  <c r="C101" i="14"/>
  <c r="D191" i="14"/>
  <c r="A192" i="14"/>
  <c r="B191" i="14"/>
  <c r="H101" i="16"/>
  <c r="J101" i="16"/>
  <c r="E101" i="16"/>
  <c r="F100" i="15"/>
  <c r="G100" i="15"/>
  <c r="I100" i="15"/>
  <c r="C101" i="15"/>
  <c r="D193" i="15"/>
  <c r="A194" i="15"/>
  <c r="B193" i="15"/>
  <c r="B192" i="14"/>
  <c r="D192" i="14"/>
  <c r="A193" i="14"/>
  <c r="H101" i="14"/>
  <c r="J101" i="14"/>
  <c r="E101" i="14"/>
  <c r="I101" i="16"/>
  <c r="C102" i="16"/>
  <c r="F101" i="16"/>
  <c r="G101" i="16"/>
  <c r="H101" i="15"/>
  <c r="J101" i="15"/>
  <c r="E101" i="15"/>
  <c r="B194" i="15"/>
  <c r="D194" i="15"/>
  <c r="A195" i="15"/>
  <c r="I101" i="14"/>
  <c r="C102" i="14"/>
  <c r="F101" i="14"/>
  <c r="G101" i="14"/>
  <c r="D193" i="14"/>
  <c r="A194" i="14"/>
  <c r="B193" i="14"/>
  <c r="H102" i="16"/>
  <c r="J102" i="16"/>
  <c r="E102" i="16"/>
  <c r="D195" i="15"/>
  <c r="A196" i="15"/>
  <c r="B195" i="15"/>
  <c r="I101" i="15"/>
  <c r="C102" i="15"/>
  <c r="F101" i="15"/>
  <c r="G101" i="15"/>
  <c r="B194" i="14"/>
  <c r="D194" i="14"/>
  <c r="A195" i="14"/>
  <c r="H102" i="14"/>
  <c r="J102" i="14"/>
  <c r="E102" i="14"/>
  <c r="F102" i="16"/>
  <c r="G102" i="16"/>
  <c r="I102" i="16"/>
  <c r="C103" i="16"/>
  <c r="B196" i="15"/>
  <c r="D196" i="15"/>
  <c r="A197" i="15"/>
  <c r="H102" i="15"/>
  <c r="J102" i="15"/>
  <c r="E102" i="15"/>
  <c r="D195" i="14"/>
  <c r="A196" i="14"/>
  <c r="B195" i="14"/>
  <c r="F102" i="14"/>
  <c r="G102" i="14"/>
  <c r="I102" i="14"/>
  <c r="C103" i="14"/>
  <c r="H103" i="16"/>
  <c r="J103" i="16"/>
  <c r="E103" i="16"/>
  <c r="D197" i="15"/>
  <c r="A198" i="15"/>
  <c r="B197" i="15"/>
  <c r="I102" i="15"/>
  <c r="C103" i="15"/>
  <c r="F102" i="15"/>
  <c r="G102" i="15"/>
  <c r="H103" i="14"/>
  <c r="J103" i="14"/>
  <c r="E103" i="14"/>
  <c r="B196" i="14"/>
  <c r="D196" i="14"/>
  <c r="A197" i="14"/>
  <c r="I103" i="16"/>
  <c r="C104" i="16"/>
  <c r="F103" i="16"/>
  <c r="G103" i="16"/>
  <c r="H103" i="15"/>
  <c r="J103" i="15"/>
  <c r="E103" i="15"/>
  <c r="B198" i="15"/>
  <c r="D198" i="15"/>
  <c r="A199" i="15"/>
  <c r="D197" i="14"/>
  <c r="A198" i="14"/>
  <c r="B197" i="14"/>
  <c r="F103" i="14"/>
  <c r="G103" i="14"/>
  <c r="I103" i="14"/>
  <c r="C104" i="14"/>
  <c r="H104" i="16"/>
  <c r="J104" i="16"/>
  <c r="E104" i="16"/>
  <c r="D199" i="15"/>
  <c r="A200" i="15"/>
  <c r="B199" i="15"/>
  <c r="F103" i="15"/>
  <c r="G103" i="15"/>
  <c r="I103" i="15"/>
  <c r="C104" i="15"/>
  <c r="B198" i="14"/>
  <c r="D198" i="14"/>
  <c r="A199" i="14"/>
  <c r="H104" i="14"/>
  <c r="J104" i="14"/>
  <c r="E104" i="14"/>
  <c r="I104" i="16"/>
  <c r="C105" i="16"/>
  <c r="F104" i="16"/>
  <c r="G104" i="16"/>
  <c r="B200" i="15"/>
  <c r="D200" i="15"/>
  <c r="A201" i="15"/>
  <c r="E104" i="15"/>
  <c r="H104" i="15"/>
  <c r="J104" i="15"/>
  <c r="I104" i="14"/>
  <c r="C105" i="14"/>
  <c r="F104" i="14"/>
  <c r="G104" i="14"/>
  <c r="D199" i="14"/>
  <c r="A200" i="14"/>
  <c r="B199" i="14"/>
  <c r="H105" i="16"/>
  <c r="J105" i="16"/>
  <c r="E105" i="16"/>
  <c r="F104" i="15"/>
  <c r="G104" i="15"/>
  <c r="I104" i="15"/>
  <c r="C105" i="15"/>
  <c r="D201" i="15"/>
  <c r="A202" i="15"/>
  <c r="B201" i="15"/>
  <c r="B200" i="14"/>
  <c r="D200" i="14"/>
  <c r="A201" i="14"/>
  <c r="H105" i="14"/>
  <c r="J105" i="14"/>
  <c r="E105" i="14"/>
  <c r="I105" i="16"/>
  <c r="C106" i="16"/>
  <c r="F105" i="16"/>
  <c r="G105" i="16"/>
  <c r="E105" i="15"/>
  <c r="H105" i="15"/>
  <c r="J105" i="15"/>
  <c r="B202" i="15"/>
  <c r="D202" i="15"/>
  <c r="A203" i="15"/>
  <c r="F105" i="14"/>
  <c r="G105" i="14"/>
  <c r="I105" i="14"/>
  <c r="C106" i="14"/>
  <c r="D201" i="14"/>
  <c r="A202" i="14"/>
  <c r="B201" i="14"/>
  <c r="H106" i="16"/>
  <c r="J106" i="16"/>
  <c r="E106" i="16"/>
  <c r="I105" i="15"/>
  <c r="C106" i="15"/>
  <c r="F105" i="15"/>
  <c r="G105" i="15"/>
  <c r="D203" i="15"/>
  <c r="A204" i="15"/>
  <c r="B203" i="15"/>
  <c r="B202" i="14"/>
  <c r="D202" i="14"/>
  <c r="A203" i="14"/>
  <c r="E106" i="14"/>
  <c r="H106" i="14"/>
  <c r="J106" i="14"/>
  <c r="I106" i="16"/>
  <c r="C107" i="16"/>
  <c r="F106" i="16"/>
  <c r="G106" i="16"/>
  <c r="H106" i="15"/>
  <c r="J106" i="15"/>
  <c r="E106" i="15"/>
  <c r="B204" i="15"/>
  <c r="D204" i="15"/>
  <c r="A205" i="15"/>
  <c r="F106" i="14"/>
  <c r="G106" i="14"/>
  <c r="I106" i="14"/>
  <c r="C107" i="14"/>
  <c r="D203" i="14"/>
  <c r="A204" i="14"/>
  <c r="B203" i="14"/>
  <c r="H107" i="16"/>
  <c r="J107" i="16"/>
  <c r="E107" i="16"/>
  <c r="F106" i="15"/>
  <c r="G106" i="15"/>
  <c r="I106" i="15"/>
  <c r="C107" i="15"/>
  <c r="D205" i="15"/>
  <c r="A206" i="15"/>
  <c r="B205" i="15"/>
  <c r="H107" i="14"/>
  <c r="J107" i="14"/>
  <c r="E107" i="14"/>
  <c r="B204" i="14"/>
  <c r="D204" i="14"/>
  <c r="A205" i="14"/>
  <c r="I107" i="16"/>
  <c r="C108" i="16"/>
  <c r="F107" i="16"/>
  <c r="G107" i="16"/>
  <c r="H107" i="15"/>
  <c r="J107" i="15"/>
  <c r="E107" i="15"/>
  <c r="B206" i="15"/>
  <c r="D206" i="15"/>
  <c r="A207" i="15"/>
  <c r="D205" i="14"/>
  <c r="A206" i="14"/>
  <c r="B205" i="14"/>
  <c r="F107" i="14"/>
  <c r="G107" i="14"/>
  <c r="I107" i="14"/>
  <c r="C108" i="14"/>
  <c r="H108" i="16"/>
  <c r="J108" i="16"/>
  <c r="E108" i="16"/>
  <c r="F107" i="15"/>
  <c r="G107" i="15"/>
  <c r="I107" i="15"/>
  <c r="C108" i="15"/>
  <c r="D207" i="15"/>
  <c r="A208" i="15"/>
  <c r="B207" i="15"/>
  <c r="B206" i="14"/>
  <c r="D206" i="14"/>
  <c r="A207" i="14"/>
  <c r="E108" i="14"/>
  <c r="H108" i="14"/>
  <c r="J108" i="14"/>
  <c r="F108" i="16"/>
  <c r="G108" i="16"/>
  <c r="I108" i="16"/>
  <c r="C109" i="16"/>
  <c r="B208" i="15"/>
  <c r="D208" i="15"/>
  <c r="A209" i="15"/>
  <c r="H108" i="15"/>
  <c r="J108" i="15"/>
  <c r="E108" i="15"/>
  <c r="I108" i="14"/>
  <c r="C109" i="14"/>
  <c r="F108" i="14"/>
  <c r="G108" i="14"/>
  <c r="D207" i="14"/>
  <c r="A208" i="14"/>
  <c r="B207" i="14"/>
  <c r="H109" i="16"/>
  <c r="J109" i="16"/>
  <c r="E109" i="16"/>
  <c r="D209" i="15"/>
  <c r="A210" i="15"/>
  <c r="B209" i="15"/>
  <c r="I108" i="15"/>
  <c r="C109" i="15"/>
  <c r="F108" i="15"/>
  <c r="G108" i="15"/>
  <c r="B208" i="14"/>
  <c r="D208" i="14"/>
  <c r="A209" i="14"/>
  <c r="H109" i="14"/>
  <c r="J109" i="14"/>
  <c r="E109" i="14"/>
  <c r="I109" i="16"/>
  <c r="C110" i="16"/>
  <c r="F109" i="16"/>
  <c r="G109" i="16"/>
  <c r="H109" i="15"/>
  <c r="J109" i="15"/>
  <c r="E109" i="15"/>
  <c r="B210" i="15"/>
  <c r="D210" i="15"/>
  <c r="A211" i="15"/>
  <c r="F109" i="14"/>
  <c r="G109" i="14"/>
  <c r="I109" i="14"/>
  <c r="C110" i="14"/>
  <c r="D209" i="14"/>
  <c r="A210" i="14"/>
  <c r="B209" i="14"/>
  <c r="H110" i="16"/>
  <c r="J110" i="16"/>
  <c r="E110" i="16"/>
  <c r="D211" i="15"/>
  <c r="A212" i="15"/>
  <c r="B211" i="15"/>
  <c r="F109" i="15"/>
  <c r="G109" i="15"/>
  <c r="I109" i="15"/>
  <c r="C110" i="15"/>
  <c r="B210" i="14"/>
  <c r="D210" i="14"/>
  <c r="A211" i="14"/>
  <c r="H110" i="14"/>
  <c r="J110" i="14"/>
  <c r="E110" i="14"/>
  <c r="F110" i="16"/>
  <c r="G110" i="16"/>
  <c r="I110" i="16"/>
  <c r="C111" i="16"/>
  <c r="B212" i="15"/>
  <c r="D212" i="15"/>
  <c r="A213" i="15"/>
  <c r="H110" i="15"/>
  <c r="J110" i="15"/>
  <c r="E110" i="15"/>
  <c r="F110" i="14"/>
  <c r="G110" i="14"/>
  <c r="I110" i="14"/>
  <c r="C111" i="14"/>
  <c r="D211" i="14"/>
  <c r="A212" i="14"/>
  <c r="B211" i="14"/>
  <c r="H111" i="16"/>
  <c r="J111" i="16"/>
  <c r="E111" i="16"/>
  <c r="D213" i="15"/>
  <c r="A214" i="15"/>
  <c r="B213" i="15"/>
  <c r="I110" i="15"/>
  <c r="C111" i="15"/>
  <c r="F110" i="15"/>
  <c r="G110" i="15"/>
  <c r="B212" i="14"/>
  <c r="D212" i="14"/>
  <c r="A213" i="14"/>
  <c r="H111" i="14"/>
  <c r="J111" i="14"/>
  <c r="E111" i="14"/>
  <c r="F111" i="16"/>
  <c r="G111" i="16"/>
  <c r="I111" i="16"/>
  <c r="C112" i="16"/>
  <c r="H111" i="15"/>
  <c r="J111" i="15"/>
  <c r="E111" i="15"/>
  <c r="B214" i="15"/>
  <c r="D214" i="15"/>
  <c r="A215" i="15"/>
  <c r="F111" i="14"/>
  <c r="G111" i="14"/>
  <c r="I111" i="14"/>
  <c r="C112" i="14"/>
  <c r="D213" i="14"/>
  <c r="A214" i="14"/>
  <c r="B213" i="14"/>
  <c r="H112" i="16"/>
  <c r="J112" i="16"/>
  <c r="E112" i="16"/>
  <c r="D215" i="15"/>
  <c r="A216" i="15"/>
  <c r="B215" i="15"/>
  <c r="F111" i="15"/>
  <c r="G111" i="15"/>
  <c r="I111" i="15"/>
  <c r="C112" i="15"/>
  <c r="B214" i="14"/>
  <c r="D214" i="14"/>
  <c r="A215" i="14"/>
  <c r="H112" i="14"/>
  <c r="J112" i="14"/>
  <c r="E112" i="14"/>
  <c r="F112" i="16"/>
  <c r="G112" i="16"/>
  <c r="I112" i="16"/>
  <c r="C113" i="16"/>
  <c r="B216" i="15"/>
  <c r="D216" i="15"/>
  <c r="A217" i="15"/>
  <c r="H112" i="15"/>
  <c r="J112" i="15"/>
  <c r="E112" i="15"/>
  <c r="D215" i="14"/>
  <c r="A216" i="14"/>
  <c r="B215" i="14"/>
  <c r="I112" i="14"/>
  <c r="C113" i="14"/>
  <c r="F112" i="14"/>
  <c r="G112" i="14"/>
  <c r="H113" i="16"/>
  <c r="J113" i="16"/>
  <c r="E113" i="16"/>
  <c r="I112" i="15"/>
  <c r="C113" i="15"/>
  <c r="F112" i="15"/>
  <c r="G112" i="15"/>
  <c r="D217" i="15"/>
  <c r="A218" i="15"/>
  <c r="B217" i="15"/>
  <c r="B216" i="14"/>
  <c r="D216" i="14"/>
  <c r="A217" i="14"/>
  <c r="H113" i="14"/>
  <c r="J113" i="14"/>
  <c r="E113" i="14"/>
  <c r="I113" i="16"/>
  <c r="C114" i="16"/>
  <c r="F113" i="16"/>
  <c r="G113" i="16"/>
  <c r="B218" i="15"/>
  <c r="D218" i="15"/>
  <c r="A219" i="15"/>
  <c r="E113" i="15"/>
  <c r="H113" i="15"/>
  <c r="J113" i="15"/>
  <c r="F113" i="14"/>
  <c r="G113" i="14"/>
  <c r="I113" i="14"/>
  <c r="C114" i="14"/>
  <c r="D217" i="14"/>
  <c r="A218" i="14"/>
  <c r="B217" i="14"/>
  <c r="H114" i="16"/>
  <c r="J114" i="16"/>
  <c r="E114" i="16"/>
  <c r="I113" i="15"/>
  <c r="C114" i="15"/>
  <c r="F113" i="15"/>
  <c r="G113" i="15"/>
  <c r="D219" i="15"/>
  <c r="A220" i="15"/>
  <c r="B219" i="15"/>
  <c r="B218" i="14"/>
  <c r="D218" i="14"/>
  <c r="A219" i="14"/>
  <c r="H114" i="14"/>
  <c r="J114" i="14"/>
  <c r="E114" i="14"/>
  <c r="I114" i="16"/>
  <c r="C115" i="16"/>
  <c r="F114" i="16"/>
  <c r="G114" i="16"/>
  <c r="B220" i="15"/>
  <c r="D220" i="15"/>
  <c r="A221" i="15"/>
  <c r="H114" i="15"/>
  <c r="J114" i="15"/>
  <c r="E114" i="15"/>
  <c r="F114" i="14"/>
  <c r="G114" i="14"/>
  <c r="I114" i="14"/>
  <c r="C115" i="14"/>
  <c r="D219" i="14"/>
  <c r="A220" i="14"/>
  <c r="B219" i="14"/>
  <c r="H115" i="16"/>
  <c r="J115" i="16"/>
  <c r="E115" i="16"/>
  <c r="F114" i="15"/>
  <c r="G114" i="15"/>
  <c r="I114" i="15"/>
  <c r="C115" i="15"/>
  <c r="D221" i="15"/>
  <c r="A222" i="15"/>
  <c r="B221" i="15"/>
  <c r="H115" i="14"/>
  <c r="J115" i="14"/>
  <c r="E115" i="14"/>
  <c r="B220" i="14"/>
  <c r="D220" i="14"/>
  <c r="A221" i="14"/>
  <c r="I115" i="16"/>
  <c r="C116" i="16"/>
  <c r="F115" i="16"/>
  <c r="G115" i="16"/>
  <c r="B222" i="15"/>
  <c r="D222" i="15"/>
  <c r="A223" i="15"/>
  <c r="E115" i="15"/>
  <c r="H115" i="15"/>
  <c r="J115" i="15"/>
  <c r="F115" i="14"/>
  <c r="G115" i="14"/>
  <c r="I115" i="14"/>
  <c r="C116" i="14"/>
  <c r="D221" i="14"/>
  <c r="A222" i="14"/>
  <c r="B221" i="14"/>
  <c r="E116" i="16"/>
  <c r="H116" i="16"/>
  <c r="J116" i="16"/>
  <c r="I115" i="15"/>
  <c r="C116" i="15"/>
  <c r="F115" i="15"/>
  <c r="G115" i="15"/>
  <c r="D223" i="15"/>
  <c r="A224" i="15"/>
  <c r="B223" i="15"/>
  <c r="B222" i="14"/>
  <c r="D222" i="14"/>
  <c r="A223" i="14"/>
  <c r="H116" i="14"/>
  <c r="J116" i="14"/>
  <c r="E116" i="14"/>
  <c r="I116" i="16"/>
  <c r="C117" i="16"/>
  <c r="F116" i="16"/>
  <c r="G116" i="16"/>
  <c r="B224" i="15"/>
  <c r="D224" i="15"/>
  <c r="A225" i="15"/>
  <c r="H116" i="15"/>
  <c r="J116" i="15"/>
  <c r="E116" i="15"/>
  <c r="D223" i="14"/>
  <c r="A224" i="14"/>
  <c r="B223" i="14"/>
  <c r="F116" i="14"/>
  <c r="G116" i="14"/>
  <c r="I116" i="14"/>
  <c r="C117" i="14"/>
  <c r="H117" i="16"/>
  <c r="J117" i="16"/>
  <c r="E117" i="16"/>
  <c r="I116" i="15"/>
  <c r="C117" i="15"/>
  <c r="F116" i="15"/>
  <c r="G116" i="15"/>
  <c r="D225" i="15"/>
  <c r="A226" i="15"/>
  <c r="B225" i="15"/>
  <c r="H117" i="14"/>
  <c r="J117" i="14"/>
  <c r="E117" i="14"/>
  <c r="B224" i="14"/>
  <c r="D224" i="14"/>
  <c r="A225" i="14"/>
  <c r="F117" i="16"/>
  <c r="G117" i="16"/>
  <c r="I117" i="16"/>
  <c r="C118" i="16"/>
  <c r="B226" i="15"/>
  <c r="D226" i="15"/>
  <c r="A227" i="15"/>
  <c r="H117" i="15"/>
  <c r="J117" i="15"/>
  <c r="E117" i="15"/>
  <c r="D225" i="14"/>
  <c r="A226" i="14"/>
  <c r="B225" i="14"/>
  <c r="F117" i="14"/>
  <c r="G117" i="14"/>
  <c r="I117" i="14"/>
  <c r="C118" i="14"/>
  <c r="H118" i="16"/>
  <c r="J118" i="16"/>
  <c r="E118" i="16"/>
  <c r="I117" i="15"/>
  <c r="C118" i="15"/>
  <c r="F117" i="15"/>
  <c r="G117" i="15"/>
  <c r="D227" i="15"/>
  <c r="A228" i="15"/>
  <c r="B227" i="15"/>
  <c r="B226" i="14"/>
  <c r="D226" i="14"/>
  <c r="A227" i="14"/>
  <c r="H118" i="14"/>
  <c r="J118" i="14"/>
  <c r="E118" i="14"/>
  <c r="I118" i="16"/>
  <c r="C119" i="16"/>
  <c r="F118" i="16"/>
  <c r="G118" i="16"/>
  <c r="B228" i="15"/>
  <c r="D228" i="15"/>
  <c r="A229" i="15"/>
  <c r="E118" i="15"/>
  <c r="H118" i="15"/>
  <c r="J118" i="15"/>
  <c r="I118" i="14"/>
  <c r="C119" i="14"/>
  <c r="F118" i="14"/>
  <c r="G118" i="14"/>
  <c r="D227" i="14"/>
  <c r="A228" i="14"/>
  <c r="B227" i="14"/>
  <c r="H119" i="16"/>
  <c r="J119" i="16"/>
  <c r="E119" i="16"/>
  <c r="I118" i="15"/>
  <c r="C119" i="15"/>
  <c r="F118" i="15"/>
  <c r="G118" i="15"/>
  <c r="D229" i="15"/>
  <c r="A230" i="15"/>
  <c r="B229" i="15"/>
  <c r="B228" i="14"/>
  <c r="D228" i="14"/>
  <c r="A229" i="14"/>
  <c r="H119" i="14"/>
  <c r="J119" i="14"/>
  <c r="E119" i="14"/>
  <c r="F119" i="16"/>
  <c r="G119" i="16"/>
  <c r="I119" i="16"/>
  <c r="C120" i="16"/>
  <c r="B230" i="15"/>
  <c r="D230" i="15"/>
  <c r="A231" i="15"/>
  <c r="H119" i="15"/>
  <c r="J119" i="15"/>
  <c r="E119" i="15"/>
  <c r="F119" i="14"/>
  <c r="G119" i="14"/>
  <c r="I119" i="14"/>
  <c r="C120" i="14"/>
  <c r="D229" i="14"/>
  <c r="A230" i="14"/>
  <c r="B229" i="14"/>
  <c r="H120" i="16"/>
  <c r="J120" i="16"/>
  <c r="E120" i="16"/>
  <c r="D231" i="15"/>
  <c r="A232" i="15"/>
  <c r="B231" i="15"/>
  <c r="I119" i="15"/>
  <c r="C120" i="15"/>
  <c r="F119" i="15"/>
  <c r="G119" i="15"/>
  <c r="B230" i="14"/>
  <c r="D230" i="14"/>
  <c r="A231" i="14"/>
  <c r="E120" i="14"/>
  <c r="H120" i="14"/>
  <c r="J120" i="14"/>
  <c r="I120" i="16"/>
  <c r="C121" i="16"/>
  <c r="F120" i="16"/>
  <c r="G120" i="16"/>
  <c r="B232" i="15"/>
  <c r="D232" i="15"/>
  <c r="A233" i="15"/>
  <c r="H120" i="15"/>
  <c r="J120" i="15"/>
  <c r="E120" i="15"/>
  <c r="F120" i="14"/>
  <c r="G120" i="14"/>
  <c r="I120" i="14"/>
  <c r="C121" i="14"/>
  <c r="D231" i="14"/>
  <c r="A232" i="14"/>
  <c r="B231" i="14"/>
  <c r="H121" i="16"/>
  <c r="J121" i="16"/>
  <c r="E121" i="16"/>
  <c r="D233" i="15"/>
  <c r="A234" i="15"/>
  <c r="B233" i="15"/>
  <c r="I120" i="15"/>
  <c r="C121" i="15"/>
  <c r="F120" i="15"/>
  <c r="G120" i="15"/>
  <c r="H121" i="14"/>
  <c r="J121" i="14"/>
  <c r="E121" i="14"/>
  <c r="B232" i="14"/>
  <c r="D232" i="14"/>
  <c r="A233" i="14"/>
  <c r="I121" i="16"/>
  <c r="C122" i="16"/>
  <c r="F121" i="16"/>
  <c r="G121" i="16"/>
  <c r="H121" i="15"/>
  <c r="J121" i="15"/>
  <c r="E121" i="15"/>
  <c r="B234" i="15"/>
  <c r="D234" i="15"/>
  <c r="A235" i="15"/>
  <c r="D233" i="14"/>
  <c r="A234" i="14"/>
  <c r="B233" i="14"/>
  <c r="F121" i="14"/>
  <c r="G121" i="14"/>
  <c r="I121" i="14"/>
  <c r="C122" i="14"/>
  <c r="H122" i="16"/>
  <c r="J122" i="16"/>
  <c r="E122" i="16"/>
  <c r="D235" i="15"/>
  <c r="A236" i="15"/>
  <c r="B235" i="15"/>
  <c r="F121" i="15"/>
  <c r="G121" i="15"/>
  <c r="I121" i="15"/>
  <c r="C122" i="15"/>
  <c r="B234" i="14"/>
  <c r="D234" i="14"/>
  <c r="A235" i="14"/>
  <c r="H122" i="14"/>
  <c r="J122" i="14"/>
  <c r="E122" i="14"/>
  <c r="I122" i="16"/>
  <c r="C123" i="16"/>
  <c r="F122" i="16"/>
  <c r="G122" i="16"/>
  <c r="B236" i="15"/>
  <c r="D236" i="15"/>
  <c r="A237" i="15"/>
  <c r="H122" i="15"/>
  <c r="J122" i="15"/>
  <c r="E122" i="15"/>
  <c r="I122" i="14"/>
  <c r="C123" i="14"/>
  <c r="F122" i="14"/>
  <c r="G122" i="14"/>
  <c r="D235" i="14"/>
  <c r="A236" i="14"/>
  <c r="B235" i="14"/>
  <c r="H123" i="16"/>
  <c r="J123" i="16"/>
  <c r="E123" i="16"/>
  <c r="F122" i="15"/>
  <c r="G122" i="15"/>
  <c r="I122" i="15"/>
  <c r="C123" i="15"/>
  <c r="D237" i="15"/>
  <c r="A238" i="15"/>
  <c r="B237" i="15"/>
  <c r="A237" i="14"/>
  <c r="B236" i="14"/>
  <c r="D236" i="14"/>
  <c r="E123" i="14"/>
  <c r="H123" i="14"/>
  <c r="J123" i="14"/>
  <c r="I123" i="16"/>
  <c r="C124" i="16"/>
  <c r="F123" i="16"/>
  <c r="G123" i="16"/>
  <c r="B238" i="15"/>
  <c r="D238" i="15"/>
  <c r="A239" i="15"/>
  <c r="E123" i="15"/>
  <c r="H123" i="15"/>
  <c r="J123" i="15"/>
  <c r="F123" i="14"/>
  <c r="G123" i="14"/>
  <c r="I123" i="14"/>
  <c r="C124" i="14"/>
  <c r="B237" i="14"/>
  <c r="A238" i="14"/>
  <c r="D237" i="14"/>
  <c r="H124" i="16"/>
  <c r="J124" i="16"/>
  <c r="E124" i="16"/>
  <c r="D239" i="15"/>
  <c r="A240" i="15"/>
  <c r="B239" i="15"/>
  <c r="F123" i="15"/>
  <c r="G123" i="15"/>
  <c r="I123" i="15"/>
  <c r="C124" i="15"/>
  <c r="D238" i="14"/>
  <c r="B238" i="14"/>
  <c r="A239" i="14"/>
  <c r="H124" i="14"/>
  <c r="J124" i="14"/>
  <c r="E124" i="14"/>
  <c r="F124" i="16"/>
  <c r="G124" i="16"/>
  <c r="I124" i="16"/>
  <c r="C125" i="16"/>
  <c r="H124" i="15"/>
  <c r="J124" i="15"/>
  <c r="E124" i="15"/>
  <c r="B240" i="15"/>
  <c r="D240" i="15"/>
  <c r="A241" i="15"/>
  <c r="I124" i="14"/>
  <c r="C125" i="14"/>
  <c r="F124" i="14"/>
  <c r="G124" i="14"/>
  <c r="B239" i="14"/>
  <c r="D239" i="14"/>
  <c r="A240" i="14"/>
  <c r="H125" i="16"/>
  <c r="J125" i="16"/>
  <c r="E125" i="16"/>
  <c r="D241" i="15"/>
  <c r="A242" i="15"/>
  <c r="B241" i="15"/>
  <c r="I124" i="15"/>
  <c r="C125" i="15"/>
  <c r="F124" i="15"/>
  <c r="G124" i="15"/>
  <c r="D240" i="14"/>
  <c r="B240" i="14"/>
  <c r="A241" i="14"/>
  <c r="H125" i="14"/>
  <c r="J125" i="14"/>
  <c r="E125" i="14"/>
  <c r="I125" i="16"/>
  <c r="C126" i="16"/>
  <c r="F125" i="16"/>
  <c r="G125" i="16"/>
  <c r="B242" i="15"/>
  <c r="D242" i="15"/>
  <c r="A243" i="15"/>
  <c r="H125" i="15"/>
  <c r="J125" i="15"/>
  <c r="E125" i="15"/>
  <c r="I125" i="14"/>
  <c r="C126" i="14"/>
  <c r="F125" i="14"/>
  <c r="G125" i="14"/>
  <c r="B241" i="14"/>
  <c r="D241" i="14"/>
  <c r="A242" i="14"/>
  <c r="H126" i="16"/>
  <c r="J126" i="16"/>
  <c r="E126" i="16"/>
  <c r="D243" i="15"/>
  <c r="A244" i="15"/>
  <c r="B243" i="15"/>
  <c r="I125" i="15"/>
  <c r="C126" i="15"/>
  <c r="F125" i="15"/>
  <c r="G125" i="15"/>
  <c r="D242" i="14"/>
  <c r="B242" i="14"/>
  <c r="A243" i="14"/>
  <c r="H126" i="14"/>
  <c r="J126" i="14"/>
  <c r="E126" i="14"/>
  <c r="F126" i="16"/>
  <c r="G126" i="16"/>
  <c r="I126" i="16"/>
  <c r="C127" i="16"/>
  <c r="H126" i="15"/>
  <c r="J126" i="15"/>
  <c r="E126" i="15"/>
  <c r="B244" i="15"/>
  <c r="D244" i="15"/>
  <c r="A245" i="15"/>
  <c r="B243" i="14"/>
  <c r="A244" i="14"/>
  <c r="D243" i="14"/>
  <c r="F126" i="14"/>
  <c r="G126" i="14"/>
  <c r="I126" i="14"/>
  <c r="C127" i="14"/>
  <c r="H127" i="16"/>
  <c r="J127" i="16"/>
  <c r="E127" i="16"/>
  <c r="I126" i="15"/>
  <c r="C127" i="15"/>
  <c r="F126" i="15"/>
  <c r="G126" i="15"/>
  <c r="D245" i="15"/>
  <c r="A246" i="15"/>
  <c r="B245" i="15"/>
  <c r="D244" i="14"/>
  <c r="A245" i="14"/>
  <c r="B244" i="14"/>
  <c r="H127" i="14"/>
  <c r="J127" i="14"/>
  <c r="E127" i="14"/>
  <c r="F127" i="16"/>
  <c r="G127" i="16"/>
  <c r="I127" i="16"/>
  <c r="C128" i="16"/>
  <c r="B246" i="15"/>
  <c r="D246" i="15"/>
  <c r="A247" i="15"/>
  <c r="H127" i="15"/>
  <c r="J127" i="15"/>
  <c r="E127" i="15"/>
  <c r="I127" i="14"/>
  <c r="C128" i="14"/>
  <c r="F127" i="14"/>
  <c r="G127" i="14"/>
  <c r="B245" i="14"/>
  <c r="A246" i="14"/>
  <c r="D245" i="14"/>
  <c r="H128" i="16"/>
  <c r="J128" i="16"/>
  <c r="E128" i="16"/>
  <c r="I127" i="15"/>
  <c r="C128" i="15"/>
  <c r="F127" i="15"/>
  <c r="G127" i="15"/>
  <c r="D247" i="15"/>
  <c r="A248" i="15"/>
  <c r="B247" i="15"/>
  <c r="D246" i="14"/>
  <c r="B246" i="14"/>
  <c r="A247" i="14"/>
  <c r="H128" i="14"/>
  <c r="J128" i="14"/>
  <c r="E128" i="14"/>
  <c r="F128" i="16"/>
  <c r="G128" i="16"/>
  <c r="I128" i="16"/>
  <c r="C129" i="16"/>
  <c r="H128" i="15"/>
  <c r="J128" i="15"/>
  <c r="E128" i="15"/>
  <c r="B248" i="15"/>
  <c r="D248" i="15"/>
  <c r="A249" i="15"/>
  <c r="I128" i="14"/>
  <c r="C129" i="14"/>
  <c r="F128" i="14"/>
  <c r="G128" i="14"/>
  <c r="B247" i="14"/>
  <c r="A248" i="14"/>
  <c r="D247" i="14"/>
  <c r="H129" i="16"/>
  <c r="J129" i="16"/>
  <c r="E129" i="16"/>
  <c r="F128" i="15"/>
  <c r="G128" i="15"/>
  <c r="I128" i="15"/>
  <c r="C129" i="15"/>
  <c r="D249" i="15"/>
  <c r="A250" i="15"/>
  <c r="B249" i="15"/>
  <c r="D248" i="14"/>
  <c r="B248" i="14"/>
  <c r="A249" i="14"/>
  <c r="H129" i="14"/>
  <c r="J129" i="14"/>
  <c r="E129" i="14"/>
  <c r="I129" i="16"/>
  <c r="C130" i="16"/>
  <c r="F129" i="16"/>
  <c r="G129" i="16"/>
  <c r="B250" i="15"/>
  <c r="D250" i="15"/>
  <c r="A251" i="15"/>
  <c r="H129" i="15"/>
  <c r="J129" i="15"/>
  <c r="E129" i="15"/>
  <c r="F129" i="14"/>
  <c r="G129" i="14"/>
  <c r="I129" i="14"/>
  <c r="C130" i="14"/>
  <c r="B249" i="14"/>
  <c r="D249" i="14"/>
  <c r="A250" i="14"/>
  <c r="H130" i="16"/>
  <c r="J130" i="16"/>
  <c r="E130" i="16"/>
  <c r="I129" i="15"/>
  <c r="C130" i="15"/>
  <c r="F129" i="15"/>
  <c r="G129" i="15"/>
  <c r="D251" i="15"/>
  <c r="A252" i="15"/>
  <c r="B251" i="15"/>
  <c r="H130" i="14"/>
  <c r="J130" i="14"/>
  <c r="E130" i="14"/>
  <c r="D250" i="14"/>
  <c r="B250" i="14"/>
  <c r="A251" i="14"/>
  <c r="I130" i="16"/>
  <c r="C131" i="16"/>
  <c r="F130" i="16"/>
  <c r="G130" i="16"/>
  <c r="D252" i="15"/>
  <c r="B252" i="15"/>
  <c r="A253" i="15"/>
  <c r="H130" i="15"/>
  <c r="J130" i="15"/>
  <c r="E130" i="15"/>
  <c r="I130" i="14"/>
  <c r="C131" i="14"/>
  <c r="F130" i="14"/>
  <c r="G130" i="14"/>
  <c r="B251" i="14"/>
  <c r="A252" i="14"/>
  <c r="D251" i="14"/>
  <c r="H131" i="16"/>
  <c r="J131" i="16"/>
  <c r="E131" i="16"/>
  <c r="F130" i="15"/>
  <c r="G130" i="15"/>
  <c r="I130" i="15"/>
  <c r="C131" i="15"/>
  <c r="B253" i="15"/>
  <c r="D253" i="15"/>
  <c r="A254" i="15"/>
  <c r="D252" i="14"/>
  <c r="A253" i="14"/>
  <c r="B252" i="14"/>
  <c r="E131" i="14"/>
  <c r="H131" i="14"/>
  <c r="J131" i="14"/>
  <c r="I131" i="16"/>
  <c r="C132" i="16"/>
  <c r="F131" i="16"/>
  <c r="G131" i="16"/>
  <c r="D254" i="15"/>
  <c r="B254" i="15"/>
  <c r="A255" i="15"/>
  <c r="H131" i="15"/>
  <c r="J131" i="15"/>
  <c r="E131" i="15"/>
  <c r="B253" i="14"/>
  <c r="A254" i="14"/>
  <c r="D253" i="14"/>
  <c r="I131" i="14"/>
  <c r="C132" i="14"/>
  <c r="F131" i="14"/>
  <c r="G131" i="14"/>
  <c r="H132" i="16"/>
  <c r="J132" i="16"/>
  <c r="E132" i="16"/>
  <c r="B255" i="15"/>
  <c r="D255" i="15"/>
  <c r="A256" i="15"/>
  <c r="F131" i="15"/>
  <c r="G131" i="15"/>
  <c r="I131" i="15"/>
  <c r="C132" i="15"/>
  <c r="H132" i="14"/>
  <c r="J132" i="14"/>
  <c r="E132" i="14"/>
  <c r="D254" i="14"/>
  <c r="B254" i="14"/>
  <c r="A255" i="14"/>
  <c r="F132" i="16"/>
  <c r="G132" i="16"/>
  <c r="I132" i="16"/>
  <c r="C133" i="16"/>
  <c r="D256" i="15"/>
  <c r="B256" i="15"/>
  <c r="A257" i="15"/>
  <c r="H132" i="15"/>
  <c r="J132" i="15"/>
  <c r="E132" i="15"/>
  <c r="I132" i="14"/>
  <c r="C133" i="14"/>
  <c r="F132" i="14"/>
  <c r="G132" i="14"/>
  <c r="B255" i="14"/>
  <c r="D255" i="14"/>
  <c r="A256" i="14"/>
  <c r="H133" i="16"/>
  <c r="J133" i="16"/>
  <c r="E133" i="16"/>
  <c r="I132" i="15"/>
  <c r="C133" i="15"/>
  <c r="F132" i="15"/>
  <c r="G132" i="15"/>
  <c r="B257" i="15"/>
  <c r="A258" i="15"/>
  <c r="D257" i="15"/>
  <c r="D256" i="14"/>
  <c r="B256" i="14"/>
  <c r="A257" i="14"/>
  <c r="H133" i="14"/>
  <c r="J133" i="14"/>
  <c r="E133" i="14"/>
  <c r="F133" i="16"/>
  <c r="G133" i="16"/>
  <c r="I133" i="16"/>
  <c r="C134" i="16"/>
  <c r="D258" i="15"/>
  <c r="A259" i="15"/>
  <c r="B258" i="15"/>
  <c r="H133" i="15"/>
  <c r="J133" i="15"/>
  <c r="E133" i="15"/>
  <c r="B257" i="14"/>
  <c r="D257" i="14"/>
  <c r="A258" i="14"/>
  <c r="F133" i="14"/>
  <c r="G133" i="14"/>
  <c r="I133" i="14"/>
  <c r="C134" i="14"/>
  <c r="H134" i="16"/>
  <c r="J134" i="16"/>
  <c r="E134" i="16"/>
  <c r="B259" i="15"/>
  <c r="A260" i="15"/>
  <c r="D259" i="15"/>
  <c r="I133" i="15"/>
  <c r="C134" i="15"/>
  <c r="F133" i="15"/>
  <c r="G133" i="15"/>
  <c r="E134" i="14"/>
  <c r="H134" i="14"/>
  <c r="J134" i="14"/>
  <c r="D258" i="14"/>
  <c r="B258" i="14"/>
  <c r="A259" i="14"/>
  <c r="I134" i="16"/>
  <c r="C135" i="16"/>
  <c r="F134" i="16"/>
  <c r="G134" i="16"/>
  <c r="E134" i="15"/>
  <c r="H134" i="15"/>
  <c r="J134" i="15"/>
  <c r="D260" i="15"/>
  <c r="B260" i="15"/>
  <c r="A261" i="15"/>
  <c r="I134" i="14"/>
  <c r="C135" i="14"/>
  <c r="F134" i="14"/>
  <c r="G134" i="14"/>
  <c r="B259" i="14"/>
  <c r="A260" i="14"/>
  <c r="D259" i="14"/>
  <c r="H135" i="16"/>
  <c r="J135" i="16"/>
  <c r="E135" i="16"/>
  <c r="I134" i="15"/>
  <c r="C135" i="15"/>
  <c r="F134" i="15"/>
  <c r="G134" i="15"/>
  <c r="B261" i="15"/>
  <c r="A262" i="15"/>
  <c r="D261" i="15"/>
  <c r="D260" i="14"/>
  <c r="A261" i="14"/>
  <c r="B260" i="14"/>
  <c r="E135" i="14"/>
  <c r="H135" i="14"/>
  <c r="J135" i="14"/>
  <c r="I135" i="16"/>
  <c r="C136" i="16"/>
  <c r="F135" i="16"/>
  <c r="G135" i="16"/>
  <c r="E135" i="15"/>
  <c r="H135" i="15"/>
  <c r="J135" i="15"/>
  <c r="D262" i="15"/>
  <c r="B262" i="15"/>
  <c r="A263" i="15"/>
  <c r="B261" i="14"/>
  <c r="A262" i="14"/>
  <c r="D261" i="14"/>
  <c r="F135" i="14"/>
  <c r="G135" i="14"/>
  <c r="I135" i="14"/>
  <c r="C136" i="14"/>
  <c r="H136" i="16"/>
  <c r="J136" i="16"/>
  <c r="E136" i="16"/>
  <c r="I135" i="15"/>
  <c r="C136" i="15"/>
  <c r="F135" i="15"/>
  <c r="G135" i="15"/>
  <c r="B263" i="15"/>
  <c r="D263" i="15"/>
  <c r="A264" i="15"/>
  <c r="H136" i="14"/>
  <c r="J136" i="14"/>
  <c r="E136" i="14"/>
  <c r="D262" i="14"/>
  <c r="B262" i="14"/>
  <c r="A263" i="14"/>
  <c r="F136" i="16"/>
  <c r="G136" i="16"/>
  <c r="I136" i="16"/>
  <c r="C137" i="16"/>
  <c r="D264" i="15"/>
  <c r="A265" i="15"/>
  <c r="B264" i="15"/>
  <c r="H136" i="15"/>
  <c r="J136" i="15"/>
  <c r="E136" i="15"/>
  <c r="I136" i="14"/>
  <c r="C137" i="14"/>
  <c r="F136" i="14"/>
  <c r="G136" i="14"/>
  <c r="B263" i="14"/>
  <c r="A264" i="14"/>
  <c r="D263" i="14"/>
  <c r="H137" i="16"/>
  <c r="J137" i="16"/>
  <c r="E137" i="16"/>
  <c r="F136" i="15"/>
  <c r="G136" i="15"/>
  <c r="I136" i="15"/>
  <c r="C137" i="15"/>
  <c r="B265" i="15"/>
  <c r="D265" i="15"/>
  <c r="A266" i="15"/>
  <c r="D264" i="14"/>
  <c r="B264" i="14"/>
  <c r="A265" i="14"/>
  <c r="E137" i="14"/>
  <c r="H137" i="14"/>
  <c r="J137" i="14"/>
  <c r="I137" i="16"/>
  <c r="C138" i="16"/>
  <c r="F137" i="16"/>
  <c r="G137" i="16"/>
  <c r="H137" i="15"/>
  <c r="J137" i="15"/>
  <c r="E137" i="15"/>
  <c r="D266" i="15"/>
  <c r="B266" i="15"/>
  <c r="A267" i="15"/>
  <c r="F137" i="14"/>
  <c r="G137" i="14"/>
  <c r="I137" i="14"/>
  <c r="C138" i="14"/>
  <c r="B265" i="14"/>
  <c r="D265" i="14"/>
  <c r="A266" i="14"/>
  <c r="H138" i="16"/>
  <c r="J138" i="16"/>
  <c r="E138" i="16"/>
  <c r="I137" i="15"/>
  <c r="C138" i="15"/>
  <c r="F137" i="15"/>
  <c r="G137" i="15"/>
  <c r="B267" i="15"/>
  <c r="A268" i="15"/>
  <c r="D267" i="15"/>
  <c r="H138" i="14"/>
  <c r="J138" i="14"/>
  <c r="E138" i="14"/>
  <c r="D266" i="14"/>
  <c r="B266" i="14"/>
  <c r="A267" i="14"/>
  <c r="I138" i="16"/>
  <c r="C139" i="16"/>
  <c r="F138" i="16"/>
  <c r="G138" i="16"/>
  <c r="D268" i="15"/>
  <c r="A269" i="15"/>
  <c r="B268" i="15"/>
  <c r="H138" i="15"/>
  <c r="J138" i="15"/>
  <c r="E138" i="15"/>
  <c r="I138" i="14"/>
  <c r="C139" i="14"/>
  <c r="F138" i="14"/>
  <c r="G138" i="14"/>
  <c r="B267" i="14"/>
  <c r="A268" i="14"/>
  <c r="D267" i="14"/>
  <c r="H139" i="16"/>
  <c r="J139" i="16"/>
  <c r="E139" i="16"/>
  <c r="F138" i="15"/>
  <c r="G138" i="15"/>
  <c r="I138" i="15"/>
  <c r="C139" i="15"/>
  <c r="B269" i="15"/>
  <c r="A270" i="15"/>
  <c r="D269" i="15"/>
  <c r="D268" i="14"/>
  <c r="A269" i="14"/>
  <c r="B268" i="14"/>
  <c r="E139" i="14"/>
  <c r="H139" i="14"/>
  <c r="J139" i="14"/>
  <c r="I139" i="16"/>
  <c r="C140" i="16"/>
  <c r="F139" i="16"/>
  <c r="G139" i="16"/>
  <c r="D270" i="15"/>
  <c r="B270" i="15"/>
  <c r="A271" i="15"/>
  <c r="H139" i="15"/>
  <c r="J139" i="15"/>
  <c r="E139" i="15"/>
  <c r="B269" i="14"/>
  <c r="A270" i="14"/>
  <c r="D269" i="14"/>
  <c r="I139" i="14"/>
  <c r="C140" i="14"/>
  <c r="F139" i="14"/>
  <c r="G139" i="14"/>
  <c r="H140" i="16"/>
  <c r="J140" i="16"/>
  <c r="E140" i="16"/>
  <c r="F139" i="15"/>
  <c r="G139" i="15"/>
  <c r="I139" i="15"/>
  <c r="C140" i="15"/>
  <c r="B271" i="15"/>
  <c r="A272" i="15"/>
  <c r="D271" i="15"/>
  <c r="E140" i="14"/>
  <c r="H140" i="14"/>
  <c r="J140" i="14"/>
  <c r="D270" i="14"/>
  <c r="B270" i="14"/>
  <c r="A271" i="14"/>
  <c r="I140" i="16"/>
  <c r="C141" i="16"/>
  <c r="F140" i="16"/>
  <c r="G140" i="16"/>
  <c r="D272" i="15"/>
  <c r="A273" i="15"/>
  <c r="B272" i="15"/>
  <c r="E140" i="15"/>
  <c r="H140" i="15"/>
  <c r="J140" i="15"/>
  <c r="B271" i="14"/>
  <c r="D271" i="14"/>
  <c r="A272" i="14"/>
  <c r="I140" i="14"/>
  <c r="C141" i="14"/>
  <c r="F140" i="14"/>
  <c r="G140" i="14"/>
  <c r="H141" i="16"/>
  <c r="J141" i="16"/>
  <c r="E141" i="16"/>
  <c r="B273" i="15"/>
  <c r="D273" i="15"/>
  <c r="A274" i="15"/>
  <c r="F140" i="15"/>
  <c r="G140" i="15"/>
  <c r="I140" i="15"/>
  <c r="C141" i="15"/>
  <c r="H141" i="14"/>
  <c r="J141" i="14"/>
  <c r="E141" i="14"/>
  <c r="D272" i="14"/>
  <c r="B272" i="14"/>
  <c r="A273" i="14"/>
  <c r="F141" i="16"/>
  <c r="G141" i="16"/>
  <c r="I141" i="16"/>
  <c r="C142" i="16"/>
  <c r="H141" i="15"/>
  <c r="J141" i="15"/>
  <c r="E141" i="15"/>
  <c r="D274" i="15"/>
  <c r="A275" i="15"/>
  <c r="B274" i="15"/>
  <c r="F141" i="14"/>
  <c r="G141" i="14"/>
  <c r="I141" i="14"/>
  <c r="C142" i="14"/>
  <c r="A274" i="14"/>
  <c r="B273" i="14"/>
  <c r="D273" i="14"/>
  <c r="H142" i="16"/>
  <c r="J142" i="16"/>
  <c r="E142" i="16"/>
  <c r="I141" i="15"/>
  <c r="C142" i="15"/>
  <c r="F141" i="15"/>
  <c r="G141" i="15"/>
  <c r="B275" i="15"/>
  <c r="A276" i="15"/>
  <c r="D275" i="15"/>
  <c r="D274" i="14"/>
  <c r="A275" i="14"/>
  <c r="B274" i="14"/>
  <c r="E142" i="14"/>
  <c r="H142" i="14"/>
  <c r="J142" i="14"/>
  <c r="I142" i="16"/>
  <c r="C143" i="16"/>
  <c r="F142" i="16"/>
  <c r="G142" i="16"/>
  <c r="D276" i="15"/>
  <c r="A277" i="15"/>
  <c r="B276" i="15"/>
  <c r="H142" i="15"/>
  <c r="J142" i="15"/>
  <c r="E142" i="15"/>
  <c r="I142" i="14"/>
  <c r="C143" i="14"/>
  <c r="F142" i="14"/>
  <c r="G142" i="14"/>
  <c r="A276" i="14"/>
  <c r="B275" i="14"/>
  <c r="D275" i="14"/>
  <c r="H143" i="16"/>
  <c r="J143" i="16"/>
  <c r="E143" i="16"/>
  <c r="F142" i="15"/>
  <c r="G142" i="15"/>
  <c r="I142" i="15"/>
  <c r="C143" i="15"/>
  <c r="B277" i="15"/>
  <c r="A278" i="15"/>
  <c r="D277" i="15"/>
  <c r="D276" i="14"/>
  <c r="A277" i="14"/>
  <c r="B276" i="14"/>
  <c r="H143" i="14"/>
  <c r="J143" i="14"/>
  <c r="E143" i="14"/>
  <c r="I143" i="16"/>
  <c r="C144" i="16"/>
  <c r="F143" i="16"/>
  <c r="G143" i="16"/>
  <c r="H143" i="15"/>
  <c r="J143" i="15"/>
  <c r="E143" i="15"/>
  <c r="D278" i="15"/>
  <c r="B278" i="15"/>
  <c r="A279" i="15"/>
  <c r="F143" i="14"/>
  <c r="G143" i="14"/>
  <c r="I143" i="14"/>
  <c r="C144" i="14"/>
  <c r="A278" i="14"/>
  <c r="B277" i="14"/>
  <c r="D277" i="14"/>
  <c r="H144" i="16"/>
  <c r="J144" i="16"/>
  <c r="E144" i="16"/>
  <c r="F143" i="15"/>
  <c r="G143" i="15"/>
  <c r="I143" i="15"/>
  <c r="C144" i="15"/>
  <c r="B279" i="15"/>
  <c r="A280" i="15"/>
  <c r="D279" i="15"/>
  <c r="E144" i="14"/>
  <c r="H144" i="14"/>
  <c r="J144" i="14"/>
  <c r="A279" i="14"/>
  <c r="D278" i="14"/>
  <c r="B278" i="14"/>
  <c r="I144" i="16"/>
  <c r="C145" i="16"/>
  <c r="F144" i="16"/>
  <c r="G144" i="16"/>
  <c r="D280" i="15"/>
  <c r="B280" i="15"/>
  <c r="A281" i="15"/>
  <c r="H144" i="15"/>
  <c r="J144" i="15"/>
  <c r="E144" i="15"/>
  <c r="F144" i="14"/>
  <c r="G144" i="14"/>
  <c r="I144" i="14"/>
  <c r="C145" i="14"/>
  <c r="D279" i="14"/>
  <c r="A280" i="14"/>
  <c r="B279" i="14"/>
  <c r="H145" i="16"/>
  <c r="J145" i="16"/>
  <c r="E145" i="16"/>
  <c r="F144" i="15"/>
  <c r="G144" i="15"/>
  <c r="I144" i="15"/>
  <c r="C145" i="15"/>
  <c r="A282" i="15"/>
  <c r="B281" i="15"/>
  <c r="D281" i="15"/>
  <c r="H145" i="14"/>
  <c r="J145" i="14"/>
  <c r="E145" i="14"/>
  <c r="B280" i="14"/>
  <c r="A281" i="14"/>
  <c r="D280" i="14"/>
  <c r="I145" i="16"/>
  <c r="C146" i="16"/>
  <c r="F145" i="16"/>
  <c r="G145" i="16"/>
  <c r="H145" i="15"/>
  <c r="J145" i="15"/>
  <c r="E145" i="15"/>
  <c r="D282" i="15"/>
  <c r="B282" i="15"/>
  <c r="A283" i="15"/>
  <c r="I145" i="14"/>
  <c r="C146" i="14"/>
  <c r="F145" i="14"/>
  <c r="G145" i="14"/>
  <c r="D281" i="14"/>
  <c r="A282" i="14"/>
  <c r="B281" i="14"/>
  <c r="H146" i="16"/>
  <c r="J146" i="16"/>
  <c r="E146" i="16"/>
  <c r="I145" i="15"/>
  <c r="C146" i="15"/>
  <c r="F145" i="15"/>
  <c r="G145" i="15"/>
  <c r="A284" i="15"/>
  <c r="B283" i="15"/>
  <c r="D283" i="15"/>
  <c r="H146" i="14"/>
  <c r="J146" i="14"/>
  <c r="E146" i="14"/>
  <c r="B282" i="14"/>
  <c r="D282" i="14"/>
  <c r="A283" i="14"/>
  <c r="I146" i="16"/>
  <c r="C147" i="16"/>
  <c r="F146" i="16"/>
  <c r="G146" i="16"/>
  <c r="A285" i="15"/>
  <c r="D284" i="15"/>
  <c r="B284" i="15"/>
  <c r="H146" i="15"/>
  <c r="J146" i="15"/>
  <c r="E146" i="15"/>
  <c r="I146" i="14"/>
  <c r="C147" i="14"/>
  <c r="F146" i="14"/>
  <c r="G146" i="14"/>
  <c r="D283" i="14"/>
  <c r="A284" i="14"/>
  <c r="B283" i="14"/>
  <c r="H147" i="16"/>
  <c r="J147" i="16"/>
  <c r="E147" i="16"/>
  <c r="I146" i="15"/>
  <c r="C147" i="15"/>
  <c r="F146" i="15"/>
  <c r="G146" i="15"/>
  <c r="D285" i="15"/>
  <c r="A286" i="15"/>
  <c r="B285" i="15"/>
  <c r="B284" i="14"/>
  <c r="A285" i="14"/>
  <c r="D284" i="14"/>
  <c r="E147" i="14"/>
  <c r="H147" i="14"/>
  <c r="J147" i="14"/>
  <c r="I147" i="16"/>
  <c r="C148" i="16"/>
  <c r="F147" i="16"/>
  <c r="G147" i="16"/>
  <c r="B286" i="15"/>
  <c r="A287" i="15"/>
  <c r="D286" i="15"/>
  <c r="E147" i="15"/>
  <c r="H147" i="15"/>
  <c r="J147" i="15"/>
  <c r="D285" i="14"/>
  <c r="A286" i="14"/>
  <c r="B285" i="14"/>
  <c r="F147" i="14"/>
  <c r="G147" i="14"/>
  <c r="I147" i="14"/>
  <c r="C148" i="14"/>
  <c r="H148" i="16"/>
  <c r="J148" i="16"/>
  <c r="E148" i="16"/>
  <c r="D287" i="15"/>
  <c r="B287" i="15"/>
  <c r="A288" i="15"/>
  <c r="I147" i="15"/>
  <c r="C148" i="15"/>
  <c r="F147" i="15"/>
  <c r="G147" i="15"/>
  <c r="H148" i="14"/>
  <c r="J148" i="14"/>
  <c r="E148" i="14"/>
  <c r="B286" i="14"/>
  <c r="A287" i="14"/>
  <c r="D286" i="14"/>
  <c r="I148" i="16"/>
  <c r="C149" i="16"/>
  <c r="F148" i="16"/>
  <c r="G148" i="16"/>
  <c r="B288" i="15"/>
  <c r="A289" i="15"/>
  <c r="D288" i="15"/>
  <c r="H148" i="15"/>
  <c r="J148" i="15"/>
  <c r="E148" i="15"/>
  <c r="D287" i="14"/>
  <c r="A288" i="14"/>
  <c r="B287" i="14"/>
  <c r="F148" i="14"/>
  <c r="G148" i="14"/>
  <c r="I148" i="14"/>
  <c r="C149" i="14"/>
  <c r="H149" i="16"/>
  <c r="J149" i="16"/>
  <c r="E149" i="16"/>
  <c r="F148" i="15"/>
  <c r="G148" i="15"/>
  <c r="I148" i="15"/>
  <c r="C149" i="15"/>
  <c r="D289" i="15"/>
  <c r="B289" i="15"/>
  <c r="A290" i="15"/>
  <c r="H149" i="14"/>
  <c r="J149" i="14"/>
  <c r="E149" i="14"/>
  <c r="B288" i="14"/>
  <c r="D288" i="14"/>
  <c r="A289" i="14"/>
  <c r="I149" i="16"/>
  <c r="C150" i="16"/>
  <c r="F149" i="16"/>
  <c r="G149" i="16"/>
  <c r="B290" i="15"/>
  <c r="D290" i="15"/>
  <c r="A291" i="15"/>
  <c r="H149" i="15"/>
  <c r="J149" i="15"/>
  <c r="E149" i="15"/>
  <c r="D289" i="14"/>
  <c r="A290" i="14"/>
  <c r="B289" i="14"/>
  <c r="I149" i="14"/>
  <c r="C150" i="14"/>
  <c r="F149" i="14"/>
  <c r="G149" i="14"/>
  <c r="H150" i="16"/>
  <c r="J150" i="16"/>
  <c r="E150" i="16"/>
  <c r="F149" i="15"/>
  <c r="G149" i="15"/>
  <c r="I149" i="15"/>
  <c r="C150" i="15"/>
  <c r="D291" i="15"/>
  <c r="A292" i="15"/>
  <c r="B291" i="15"/>
  <c r="H150" i="14"/>
  <c r="J150" i="14"/>
  <c r="E150" i="14"/>
  <c r="B290" i="14"/>
  <c r="A291" i="14"/>
  <c r="D290" i="14"/>
  <c r="I150" i="16"/>
  <c r="C151" i="16"/>
  <c r="F150" i="16"/>
  <c r="G150" i="16"/>
  <c r="H150" i="15"/>
  <c r="J150" i="15"/>
  <c r="E150" i="15"/>
  <c r="B292" i="15"/>
  <c r="A293" i="15"/>
  <c r="D292" i="15"/>
  <c r="D291" i="14"/>
  <c r="A292" i="14"/>
  <c r="B291" i="14"/>
  <c r="F150" i="14"/>
  <c r="G150" i="14"/>
  <c r="I150" i="14"/>
  <c r="C151" i="14"/>
  <c r="H151" i="16"/>
  <c r="J151" i="16"/>
  <c r="E151" i="16"/>
  <c r="D293" i="15"/>
  <c r="A294" i="15"/>
  <c r="B293" i="15"/>
  <c r="I150" i="15"/>
  <c r="C151" i="15"/>
  <c r="F150" i="15"/>
  <c r="G150" i="15"/>
  <c r="H151" i="14"/>
  <c r="J151" i="14"/>
  <c r="E151" i="14"/>
  <c r="B292" i="14"/>
  <c r="A293" i="14"/>
  <c r="D292" i="14"/>
  <c r="F151" i="16"/>
  <c r="G151" i="16"/>
  <c r="I151" i="16"/>
  <c r="C152" i="16"/>
  <c r="H151" i="15"/>
  <c r="J151" i="15"/>
  <c r="E151" i="15"/>
  <c r="B294" i="15"/>
  <c r="D294" i="15"/>
  <c r="A295" i="15"/>
  <c r="D293" i="14"/>
  <c r="A294" i="14"/>
  <c r="B293" i="14"/>
  <c r="I151" i="14"/>
  <c r="C152" i="14"/>
  <c r="F151" i="14"/>
  <c r="G151" i="14"/>
  <c r="H152" i="16"/>
  <c r="J152" i="16"/>
  <c r="E152" i="16"/>
  <c r="I151" i="15"/>
  <c r="C152" i="15"/>
  <c r="F151" i="15"/>
  <c r="G151" i="15"/>
  <c r="D295" i="15"/>
  <c r="A296" i="15"/>
  <c r="B295" i="15"/>
  <c r="H152" i="14"/>
  <c r="J152" i="14"/>
  <c r="E152" i="14"/>
  <c r="B294" i="14"/>
  <c r="A295" i="14"/>
  <c r="D294" i="14"/>
  <c r="I152" i="16"/>
  <c r="C153" i="16"/>
  <c r="F152" i="16"/>
  <c r="G152" i="16"/>
  <c r="B296" i="15"/>
  <c r="D296" i="15"/>
  <c r="A297" i="15"/>
  <c r="H152" i="15"/>
  <c r="J152" i="15"/>
  <c r="E152" i="15"/>
  <c r="D295" i="14"/>
  <c r="A296" i="14"/>
  <c r="B295" i="14"/>
  <c r="I152" i="14"/>
  <c r="C153" i="14"/>
  <c r="F152" i="14"/>
  <c r="G152" i="14"/>
  <c r="H153" i="16"/>
  <c r="J153" i="16"/>
  <c r="E153" i="16"/>
  <c r="F152" i="15"/>
  <c r="G152" i="15"/>
  <c r="I152" i="15"/>
  <c r="C153" i="15"/>
  <c r="D297" i="15"/>
  <c r="A298" i="15"/>
  <c r="B297" i="15"/>
  <c r="B296" i="14"/>
  <c r="A297" i="14"/>
  <c r="D296" i="14"/>
  <c r="H153" i="14"/>
  <c r="J153" i="14"/>
  <c r="E153" i="14"/>
  <c r="F153" i="16"/>
  <c r="G153" i="16"/>
  <c r="I153" i="16"/>
  <c r="C154" i="16"/>
  <c r="B298" i="15"/>
  <c r="D298" i="15"/>
  <c r="A299" i="15"/>
  <c r="E153" i="15"/>
  <c r="H153" i="15"/>
  <c r="J153" i="15"/>
  <c r="I153" i="14"/>
  <c r="C154" i="14"/>
  <c r="F153" i="14"/>
  <c r="G153" i="14"/>
  <c r="D297" i="14"/>
  <c r="A298" i="14"/>
  <c r="B297" i="14"/>
  <c r="H154" i="16"/>
  <c r="J154" i="16"/>
  <c r="E154" i="16"/>
  <c r="I153" i="15"/>
  <c r="C154" i="15"/>
  <c r="F153" i="15"/>
  <c r="G153" i="15"/>
  <c r="D299" i="15"/>
  <c r="A300" i="15"/>
  <c r="B299" i="15"/>
  <c r="B298" i="14"/>
  <c r="A299" i="14"/>
  <c r="D298" i="14"/>
  <c r="H154" i="14"/>
  <c r="J154" i="14"/>
  <c r="E154" i="14"/>
  <c r="I154" i="16"/>
  <c r="C155" i="16"/>
  <c r="F154" i="16"/>
  <c r="G154" i="16"/>
  <c r="B300" i="15"/>
  <c r="D300" i="15"/>
  <c r="A301" i="15"/>
  <c r="E154" i="15"/>
  <c r="H154" i="15"/>
  <c r="J154" i="15"/>
  <c r="D299" i="14"/>
  <c r="A300" i="14"/>
  <c r="B299" i="14"/>
  <c r="F154" i="14"/>
  <c r="G154" i="14"/>
  <c r="I154" i="14"/>
  <c r="C155" i="14"/>
  <c r="H155" i="16"/>
  <c r="J155" i="16"/>
  <c r="E155" i="16"/>
  <c r="F154" i="15"/>
  <c r="G154" i="15"/>
  <c r="I154" i="15"/>
  <c r="C155" i="15"/>
  <c r="D301" i="15"/>
  <c r="A302" i="15"/>
  <c r="B301" i="15"/>
  <c r="B300" i="14"/>
  <c r="D300" i="14"/>
  <c r="A301" i="14"/>
  <c r="H155" i="14"/>
  <c r="J155" i="14"/>
  <c r="E155" i="14"/>
  <c r="I155" i="16"/>
  <c r="C156" i="16"/>
  <c r="F155" i="16"/>
  <c r="G155" i="16"/>
  <c r="B302" i="15"/>
  <c r="D302" i="15"/>
  <c r="A303" i="15"/>
  <c r="H155" i="15"/>
  <c r="J155" i="15"/>
  <c r="E155" i="15"/>
  <c r="F155" i="14"/>
  <c r="G155" i="14"/>
  <c r="I155" i="14"/>
  <c r="C156" i="14"/>
  <c r="D301" i="14"/>
  <c r="A302" i="14"/>
  <c r="B301" i="14"/>
  <c r="H156" i="16"/>
  <c r="J156" i="16"/>
  <c r="E156" i="16"/>
  <c r="F155" i="15"/>
  <c r="G155" i="15"/>
  <c r="I155" i="15"/>
  <c r="C156" i="15"/>
  <c r="D303" i="15"/>
  <c r="A304" i="15"/>
  <c r="B303" i="15"/>
  <c r="H156" i="14"/>
  <c r="J156" i="14"/>
  <c r="E156" i="14"/>
  <c r="B302" i="14"/>
  <c r="A303" i="14"/>
  <c r="D302" i="14"/>
  <c r="I156" i="16"/>
  <c r="C157" i="16"/>
  <c r="F156" i="16"/>
  <c r="G156" i="16"/>
  <c r="B304" i="15"/>
  <c r="D304" i="15"/>
  <c r="A305" i="15"/>
  <c r="H156" i="15"/>
  <c r="J156" i="15"/>
  <c r="E156" i="15"/>
  <c r="D303" i="14"/>
  <c r="A304" i="14"/>
  <c r="B303" i="14"/>
  <c r="I156" i="14"/>
  <c r="C157" i="14"/>
  <c r="F156" i="14"/>
  <c r="G156" i="14"/>
  <c r="H157" i="16"/>
  <c r="J157" i="16"/>
  <c r="E157" i="16"/>
  <c r="D305" i="15"/>
  <c r="A306" i="15"/>
  <c r="B305" i="15"/>
  <c r="I156" i="15"/>
  <c r="C157" i="15"/>
  <c r="F156" i="15"/>
  <c r="G156" i="15"/>
  <c r="H157" i="14"/>
  <c r="J157" i="14"/>
  <c r="E157" i="14"/>
  <c r="B304" i="14"/>
  <c r="D304" i="14"/>
  <c r="A305" i="14"/>
  <c r="I157" i="16"/>
  <c r="C158" i="16"/>
  <c r="F157" i="16"/>
  <c r="G157" i="16"/>
  <c r="H157" i="15"/>
  <c r="J157" i="15"/>
  <c r="E157" i="15"/>
  <c r="B306" i="15"/>
  <c r="D306" i="15"/>
  <c r="A307" i="15"/>
  <c r="D305" i="14"/>
  <c r="A306" i="14"/>
  <c r="B305" i="14"/>
  <c r="I157" i="14"/>
  <c r="C158" i="14"/>
  <c r="F157" i="14"/>
  <c r="G157" i="14"/>
  <c r="H158" i="16"/>
  <c r="J158" i="16"/>
  <c r="E158" i="16"/>
  <c r="F157" i="15"/>
  <c r="G157" i="15"/>
  <c r="I157" i="15"/>
  <c r="C158" i="15"/>
  <c r="D307" i="15"/>
  <c r="A308" i="15"/>
  <c r="B307" i="15"/>
  <c r="B306" i="14"/>
  <c r="A307" i="14"/>
  <c r="D306" i="14"/>
  <c r="H158" i="14"/>
  <c r="J158" i="14"/>
  <c r="E158" i="14"/>
  <c r="I158" i="16"/>
  <c r="C159" i="16"/>
  <c r="F158" i="16"/>
  <c r="G158" i="16"/>
  <c r="B308" i="15"/>
  <c r="A309" i="15"/>
  <c r="D308" i="15"/>
  <c r="H158" i="15"/>
  <c r="J158" i="15"/>
  <c r="E158" i="15"/>
  <c r="F158" i="14"/>
  <c r="G158" i="14"/>
  <c r="I158" i="14"/>
  <c r="C159" i="14"/>
  <c r="D307" i="14"/>
  <c r="A308" i="14"/>
  <c r="B307" i="14"/>
  <c r="H159" i="16"/>
  <c r="J159" i="16"/>
  <c r="E159" i="16"/>
  <c r="I158" i="15"/>
  <c r="C159" i="15"/>
  <c r="F158" i="15"/>
  <c r="G158" i="15"/>
  <c r="D309" i="15"/>
  <c r="A310" i="15"/>
  <c r="B309" i="15"/>
  <c r="B308" i="14"/>
  <c r="A309" i="14"/>
  <c r="D308" i="14"/>
  <c r="H159" i="14"/>
  <c r="J159" i="14"/>
  <c r="E159" i="14"/>
  <c r="I159" i="16"/>
  <c r="C160" i="16"/>
  <c r="F159" i="16"/>
  <c r="G159" i="16"/>
  <c r="B310" i="15"/>
  <c r="D310" i="15"/>
  <c r="A311" i="15"/>
  <c r="H159" i="15"/>
  <c r="J159" i="15"/>
  <c r="E159" i="15"/>
  <c r="F159" i="14"/>
  <c r="G159" i="14"/>
  <c r="I159" i="14"/>
  <c r="C160" i="14"/>
  <c r="D309" i="14"/>
  <c r="A310" i="14"/>
  <c r="B309" i="14"/>
  <c r="H160" i="16"/>
  <c r="J160" i="16"/>
  <c r="E160" i="16"/>
  <c r="D311" i="15"/>
  <c r="A312" i="15"/>
  <c r="B311" i="15"/>
  <c r="I159" i="15"/>
  <c r="C160" i="15"/>
  <c r="F159" i="15"/>
  <c r="G159" i="15"/>
  <c r="B310" i="14"/>
  <c r="A311" i="14"/>
  <c r="D310" i="14"/>
  <c r="H160" i="14"/>
  <c r="J160" i="14"/>
  <c r="E160" i="14"/>
  <c r="I160" i="16"/>
  <c r="C161" i="16"/>
  <c r="F160" i="16"/>
  <c r="G160" i="16"/>
  <c r="B312" i="15"/>
  <c r="D312" i="15"/>
  <c r="A313" i="15"/>
  <c r="H160" i="15"/>
  <c r="J160" i="15"/>
  <c r="E160" i="15"/>
  <c r="I160" i="14"/>
  <c r="C161" i="14"/>
  <c r="F160" i="14"/>
  <c r="G160" i="14"/>
  <c r="D311" i="14"/>
  <c r="A312" i="14"/>
  <c r="B311" i="14"/>
  <c r="H161" i="16"/>
  <c r="J161" i="16"/>
  <c r="E161" i="16"/>
  <c r="D313" i="15"/>
  <c r="A314" i="15"/>
  <c r="B313" i="15"/>
  <c r="F160" i="15"/>
  <c r="G160" i="15"/>
  <c r="I160" i="15"/>
  <c r="C161" i="15"/>
  <c r="B312" i="14"/>
  <c r="A313" i="14"/>
  <c r="D312" i="14"/>
  <c r="H161" i="14"/>
  <c r="J161" i="14"/>
  <c r="E161" i="14"/>
  <c r="F161" i="16"/>
  <c r="G161" i="16"/>
  <c r="I161" i="16"/>
  <c r="C162" i="16"/>
  <c r="E161" i="15"/>
  <c r="H161" i="15"/>
  <c r="J161" i="15"/>
  <c r="B314" i="15"/>
  <c r="D314" i="15"/>
  <c r="A315" i="15"/>
  <c r="I161" i="14"/>
  <c r="C162" i="14"/>
  <c r="F161" i="14"/>
  <c r="G161" i="14"/>
  <c r="D313" i="14"/>
  <c r="A314" i="14"/>
  <c r="B313" i="14"/>
  <c r="H162" i="16"/>
  <c r="J162" i="16"/>
  <c r="E162" i="16"/>
  <c r="D315" i="15"/>
  <c r="A316" i="15"/>
  <c r="B315" i="15"/>
  <c r="I161" i="15"/>
  <c r="C162" i="15"/>
  <c r="F161" i="15"/>
  <c r="G161" i="15"/>
  <c r="B314" i="14"/>
  <c r="A315" i="14"/>
  <c r="D314" i="14"/>
  <c r="E162" i="14"/>
  <c r="H162" i="14"/>
  <c r="J162" i="14"/>
  <c r="I162" i="16"/>
  <c r="C163" i="16"/>
  <c r="F162" i="16"/>
  <c r="G162" i="16"/>
  <c r="B316" i="15"/>
  <c r="A317" i="15"/>
  <c r="D316" i="15"/>
  <c r="E162" i="15"/>
  <c r="H162" i="15"/>
  <c r="J162" i="15"/>
  <c r="F162" i="14"/>
  <c r="G162" i="14"/>
  <c r="I162" i="14"/>
  <c r="C163" i="14"/>
  <c r="D315" i="14"/>
  <c r="A316" i="14"/>
  <c r="B315" i="14"/>
  <c r="H163" i="16"/>
  <c r="J163" i="16"/>
  <c r="E163" i="16"/>
  <c r="F162" i="15"/>
  <c r="G162" i="15"/>
  <c r="I162" i="15"/>
  <c r="C163" i="15"/>
  <c r="D317" i="15"/>
  <c r="A318" i="15"/>
  <c r="B317" i="15"/>
  <c r="H163" i="14"/>
  <c r="J163" i="14"/>
  <c r="E163" i="14"/>
  <c r="B316" i="14"/>
  <c r="D316" i="14"/>
  <c r="A317" i="14"/>
  <c r="I163" i="16"/>
  <c r="C164" i="16"/>
  <c r="F163" i="16"/>
  <c r="G163" i="16"/>
  <c r="H163" i="15"/>
  <c r="J163" i="15"/>
  <c r="E163" i="15"/>
  <c r="B318" i="15"/>
  <c r="D318" i="15"/>
  <c r="A319" i="15"/>
  <c r="D317" i="14"/>
  <c r="A318" i="14"/>
  <c r="B317" i="14"/>
  <c r="F163" i="14"/>
  <c r="G163" i="14"/>
  <c r="I163" i="14"/>
  <c r="C164" i="14"/>
  <c r="H164" i="16"/>
  <c r="J164" i="16"/>
  <c r="E164" i="16"/>
  <c r="I163" i="15"/>
  <c r="C164" i="15"/>
  <c r="F163" i="15"/>
  <c r="G163" i="15"/>
  <c r="D319" i="15"/>
  <c r="A320" i="15"/>
  <c r="B319" i="15"/>
  <c r="H164" i="14"/>
  <c r="J164" i="14"/>
  <c r="E164" i="14"/>
  <c r="B318" i="14"/>
  <c r="A319" i="14"/>
  <c r="D318" i="14"/>
  <c r="F164" i="16"/>
  <c r="G164" i="16"/>
  <c r="I164" i="16"/>
  <c r="C165" i="16"/>
  <c r="B320" i="15"/>
  <c r="D320" i="15"/>
  <c r="A321" i="15"/>
  <c r="H164" i="15"/>
  <c r="J164" i="15"/>
  <c r="E164" i="15"/>
  <c r="D319" i="14"/>
  <c r="A320" i="14"/>
  <c r="B319" i="14"/>
  <c r="I164" i="14"/>
  <c r="C165" i="14"/>
  <c r="F164" i="14"/>
  <c r="G164" i="14"/>
  <c r="H165" i="16"/>
  <c r="J165" i="16"/>
  <c r="E165" i="16"/>
  <c r="F164" i="15"/>
  <c r="G164" i="15"/>
  <c r="I164" i="15"/>
  <c r="C165" i="15"/>
  <c r="B321" i="15"/>
  <c r="A322" i="15"/>
  <c r="D321" i="15"/>
  <c r="H165" i="14"/>
  <c r="J165" i="14"/>
  <c r="E165" i="14"/>
  <c r="B320" i="14"/>
  <c r="D320" i="14"/>
  <c r="A321" i="14"/>
  <c r="I165" i="16"/>
  <c r="C166" i="16"/>
  <c r="F165" i="16"/>
  <c r="G165" i="16"/>
  <c r="D322" i="15"/>
  <c r="A323" i="15"/>
  <c r="B322" i="15"/>
  <c r="E165" i="15"/>
  <c r="H165" i="15"/>
  <c r="J165" i="15"/>
  <c r="D321" i="14"/>
  <c r="A322" i="14"/>
  <c r="B321" i="14"/>
  <c r="I165" i="14"/>
  <c r="C166" i="14"/>
  <c r="F165" i="14"/>
  <c r="G165" i="14"/>
  <c r="H166" i="16"/>
  <c r="J166" i="16"/>
  <c r="E166" i="16"/>
  <c r="B323" i="15"/>
  <c r="A324" i="15"/>
  <c r="D323" i="15"/>
  <c r="F165" i="15"/>
  <c r="G165" i="15"/>
  <c r="I165" i="15"/>
  <c r="C166" i="15"/>
  <c r="E166" i="14"/>
  <c r="H166" i="14"/>
  <c r="J166" i="14"/>
  <c r="B322" i="14"/>
  <c r="A323" i="14"/>
  <c r="D322" i="14"/>
  <c r="F166" i="16"/>
  <c r="G166" i="16"/>
  <c r="I166" i="16"/>
  <c r="C167" i="16"/>
  <c r="H166" i="15"/>
  <c r="J166" i="15"/>
  <c r="E166" i="15"/>
  <c r="D324" i="15"/>
  <c r="B324" i="15"/>
  <c r="A325" i="15"/>
  <c r="F166" i="14"/>
  <c r="G166" i="14"/>
  <c r="I166" i="14"/>
  <c r="C167" i="14"/>
  <c r="D323" i="14"/>
  <c r="A324" i="14"/>
  <c r="B323" i="14"/>
  <c r="H167" i="16"/>
  <c r="J167" i="16"/>
  <c r="E167" i="16"/>
  <c r="F166" i="15"/>
  <c r="G166" i="15"/>
  <c r="I166" i="15"/>
  <c r="C167" i="15"/>
  <c r="B325" i="15"/>
  <c r="A326" i="15"/>
  <c r="D325" i="15"/>
  <c r="A325" i="14"/>
  <c r="B324" i="14"/>
  <c r="D324" i="14"/>
  <c r="H167" i="14"/>
  <c r="J167" i="14"/>
  <c r="E167" i="14"/>
  <c r="F167" i="16"/>
  <c r="G167" i="16"/>
  <c r="I167" i="16"/>
  <c r="C168" i="16"/>
  <c r="H167" i="15"/>
  <c r="J167" i="15"/>
  <c r="E167" i="15"/>
  <c r="D326" i="15"/>
  <c r="B326" i="15"/>
  <c r="A327" i="15"/>
  <c r="I167" i="14"/>
  <c r="C168" i="14"/>
  <c r="F167" i="14"/>
  <c r="G167" i="14"/>
  <c r="D325" i="14"/>
  <c r="A326" i="14"/>
  <c r="B325" i="14"/>
  <c r="H168" i="16"/>
  <c r="J168" i="16"/>
  <c r="E168" i="16"/>
  <c r="I167" i="15"/>
  <c r="C168" i="15"/>
  <c r="F167" i="15"/>
  <c r="G167" i="15"/>
  <c r="B327" i="15"/>
  <c r="D327" i="15"/>
  <c r="A328" i="15"/>
  <c r="B326" i="14"/>
  <c r="A327" i="14"/>
  <c r="D326" i="14"/>
  <c r="H168" i="14"/>
  <c r="J168" i="14"/>
  <c r="E168" i="14"/>
  <c r="I168" i="16"/>
  <c r="C169" i="16"/>
  <c r="F168" i="16"/>
  <c r="G168" i="16"/>
  <c r="D328" i="15"/>
  <c r="B328" i="15"/>
  <c r="A329" i="15"/>
  <c r="E168" i="15"/>
  <c r="H168" i="15"/>
  <c r="J168" i="15"/>
  <c r="D327" i="14"/>
  <c r="B327" i="14"/>
  <c r="A328" i="14"/>
  <c r="F168" i="14"/>
  <c r="G168" i="14"/>
  <c r="I168" i="14"/>
  <c r="C169" i="14"/>
  <c r="H169" i="16"/>
  <c r="J169" i="16"/>
  <c r="E169" i="16"/>
  <c r="B329" i="15"/>
  <c r="A330" i="15"/>
  <c r="D329" i="15"/>
  <c r="I168" i="15"/>
  <c r="C169" i="15"/>
  <c r="F168" i="15"/>
  <c r="G168" i="15"/>
  <c r="H169" i="14"/>
  <c r="J169" i="14"/>
  <c r="E169" i="14"/>
  <c r="B328" i="14"/>
  <c r="A329" i="14"/>
  <c r="D328" i="14"/>
  <c r="I169" i="16"/>
  <c r="C170" i="16"/>
  <c r="F169" i="16"/>
  <c r="G169" i="16"/>
  <c r="D330" i="15"/>
  <c r="A331" i="15"/>
  <c r="B330" i="15"/>
  <c r="H169" i="15"/>
  <c r="J169" i="15"/>
  <c r="E169" i="15"/>
  <c r="D329" i="14"/>
  <c r="B329" i="14"/>
  <c r="A330" i="14"/>
  <c r="I169" i="14"/>
  <c r="C170" i="14"/>
  <c r="F169" i="14"/>
  <c r="G169" i="14"/>
  <c r="H170" i="16"/>
  <c r="J170" i="16"/>
  <c r="E170" i="16"/>
  <c r="F169" i="15"/>
  <c r="G169" i="15"/>
  <c r="I169" i="15"/>
  <c r="C170" i="15"/>
  <c r="B331" i="15"/>
  <c r="A332" i="15"/>
  <c r="D331" i="15"/>
  <c r="E170" i="14"/>
  <c r="H170" i="14"/>
  <c r="J170" i="14"/>
  <c r="B330" i="14"/>
  <c r="D330" i="14"/>
  <c r="A331" i="14"/>
  <c r="F170" i="16"/>
  <c r="G170" i="16"/>
  <c r="I170" i="16"/>
  <c r="C171" i="16"/>
  <c r="D332" i="15"/>
  <c r="B332" i="15"/>
  <c r="A333" i="15"/>
  <c r="H170" i="15"/>
  <c r="J170" i="15"/>
  <c r="E170" i="15"/>
  <c r="D331" i="14"/>
  <c r="A332" i="14"/>
  <c r="B331" i="14"/>
  <c r="F170" i="14"/>
  <c r="G170" i="14"/>
  <c r="I170" i="14"/>
  <c r="C171" i="14"/>
  <c r="E171" i="16"/>
  <c r="H171" i="16"/>
  <c r="J171" i="16"/>
  <c r="I170" i="15"/>
  <c r="C171" i="15"/>
  <c r="F170" i="15"/>
  <c r="G170" i="15"/>
  <c r="B333" i="15"/>
  <c r="D333" i="15"/>
  <c r="A334" i="15"/>
  <c r="H171" i="14"/>
  <c r="J171" i="14"/>
  <c r="E171" i="14"/>
  <c r="B332" i="14"/>
  <c r="A333" i="14"/>
  <c r="D332" i="14"/>
  <c r="I171" i="16"/>
  <c r="C172" i="16"/>
  <c r="F171" i="16"/>
  <c r="G171" i="16"/>
  <c r="D334" i="15"/>
  <c r="B334" i="15"/>
  <c r="A335" i="15"/>
  <c r="H171" i="15"/>
  <c r="J171" i="15"/>
  <c r="E171" i="15"/>
  <c r="D333" i="14"/>
  <c r="A334" i="14"/>
  <c r="B333" i="14"/>
  <c r="I171" i="14"/>
  <c r="C172" i="14"/>
  <c r="F171" i="14"/>
  <c r="G171" i="14"/>
  <c r="E172" i="16"/>
  <c r="H172" i="16"/>
  <c r="J172" i="16"/>
  <c r="B335" i="15"/>
  <c r="D335" i="15"/>
  <c r="A336" i="15"/>
  <c r="I171" i="15"/>
  <c r="C172" i="15"/>
  <c r="F171" i="15"/>
  <c r="G171" i="15"/>
  <c r="B334" i="14"/>
  <c r="A335" i="14"/>
  <c r="D334" i="14"/>
  <c r="H172" i="14"/>
  <c r="J172" i="14"/>
  <c r="E172" i="14"/>
  <c r="F172" i="16"/>
  <c r="G172" i="16"/>
  <c r="I172" i="16"/>
  <c r="C173" i="16"/>
  <c r="D336" i="15"/>
  <c r="B336" i="15"/>
  <c r="A337" i="15"/>
  <c r="H172" i="15"/>
  <c r="J172" i="15"/>
  <c r="E172" i="15"/>
  <c r="F172" i="14"/>
  <c r="G172" i="14"/>
  <c r="I172" i="14"/>
  <c r="C173" i="14"/>
  <c r="D335" i="14"/>
  <c r="B335" i="14"/>
  <c r="A336" i="14"/>
  <c r="H173" i="16"/>
  <c r="J173" i="16"/>
  <c r="E173" i="16"/>
  <c r="B337" i="15"/>
  <c r="A338" i="15"/>
  <c r="D337" i="15"/>
  <c r="I172" i="15"/>
  <c r="C173" i="15"/>
  <c r="F172" i="15"/>
  <c r="G172" i="15"/>
  <c r="H173" i="14"/>
  <c r="J173" i="14"/>
  <c r="E173" i="14"/>
  <c r="B336" i="14"/>
  <c r="D336" i="14"/>
  <c r="A337" i="14"/>
  <c r="F173" i="16"/>
  <c r="G173" i="16"/>
  <c r="I173" i="16"/>
  <c r="C174" i="16"/>
  <c r="H173" i="15"/>
  <c r="J173" i="15"/>
  <c r="E173" i="15"/>
  <c r="D338" i="15"/>
  <c r="A339" i="15"/>
  <c r="B338" i="15"/>
  <c r="D337" i="14"/>
  <c r="B337" i="14"/>
  <c r="A338" i="14"/>
  <c r="F173" i="14"/>
  <c r="G173" i="14"/>
  <c r="I173" i="14"/>
  <c r="C174" i="14"/>
  <c r="H174" i="16"/>
  <c r="J174" i="16"/>
  <c r="E174" i="16"/>
  <c r="B339" i="15"/>
  <c r="A340" i="15"/>
  <c r="D339" i="15"/>
  <c r="I173" i="15"/>
  <c r="C174" i="15"/>
  <c r="F173" i="15"/>
  <c r="G173" i="15"/>
  <c r="B338" i="14"/>
  <c r="D338" i="14"/>
  <c r="A339" i="14"/>
  <c r="E174" i="14"/>
  <c r="H174" i="14"/>
  <c r="J174" i="14"/>
  <c r="I174" i="16"/>
  <c r="C175" i="16"/>
  <c r="F174" i="16"/>
  <c r="G174" i="16"/>
  <c r="H174" i="15"/>
  <c r="J174" i="15"/>
  <c r="E174" i="15"/>
  <c r="D340" i="15"/>
  <c r="A341" i="15"/>
  <c r="B340" i="15"/>
  <c r="F174" i="14"/>
  <c r="G174" i="14"/>
  <c r="I174" i="14"/>
  <c r="C175" i="14"/>
  <c r="D339" i="14"/>
  <c r="B339" i="14"/>
  <c r="A340" i="14"/>
  <c r="H175" i="16"/>
  <c r="J175" i="16"/>
  <c r="E175" i="16"/>
  <c r="F174" i="15"/>
  <c r="G174" i="15"/>
  <c r="I174" i="15"/>
  <c r="C175" i="15"/>
  <c r="B341" i="15"/>
  <c r="D341" i="15"/>
  <c r="A342" i="15"/>
  <c r="D340" i="14"/>
  <c r="B340" i="14"/>
  <c r="A341" i="14"/>
  <c r="H175" i="14"/>
  <c r="J175" i="14"/>
  <c r="E175" i="14"/>
  <c r="F175" i="16"/>
  <c r="G175" i="16"/>
  <c r="I175" i="16"/>
  <c r="C176" i="16"/>
  <c r="H175" i="15"/>
  <c r="J175" i="15"/>
  <c r="E175" i="15"/>
  <c r="D342" i="15"/>
  <c r="A343" i="15"/>
  <c r="B342" i="15"/>
  <c r="I175" i="14"/>
  <c r="C176" i="14"/>
  <c r="F175" i="14"/>
  <c r="G175" i="14"/>
  <c r="B341" i="14"/>
  <c r="A342" i="14"/>
  <c r="D341" i="14"/>
  <c r="E176" i="16"/>
  <c r="H176" i="16"/>
  <c r="J176" i="16"/>
  <c r="B343" i="15"/>
  <c r="D343" i="15"/>
  <c r="A344" i="15"/>
  <c r="F175" i="15"/>
  <c r="G175" i="15"/>
  <c r="I175" i="15"/>
  <c r="C176" i="15"/>
  <c r="D342" i="14"/>
  <c r="A343" i="14"/>
  <c r="B342" i="14"/>
  <c r="H176" i="14"/>
  <c r="J176" i="14"/>
  <c r="E176" i="14"/>
  <c r="F176" i="16"/>
  <c r="G176" i="16"/>
  <c r="I176" i="16"/>
  <c r="C177" i="16"/>
  <c r="D344" i="15"/>
  <c r="A345" i="15"/>
  <c r="B344" i="15"/>
  <c r="E176" i="15"/>
  <c r="H176" i="15"/>
  <c r="J176" i="15"/>
  <c r="F176" i="14"/>
  <c r="G176" i="14"/>
  <c r="I176" i="14"/>
  <c r="C177" i="14"/>
  <c r="B343" i="14"/>
  <c r="A344" i="14"/>
  <c r="D343" i="14"/>
  <c r="H177" i="16"/>
  <c r="J177" i="16"/>
  <c r="E177" i="16"/>
  <c r="I176" i="15"/>
  <c r="C177" i="15"/>
  <c r="F176" i="15"/>
  <c r="G176" i="15"/>
  <c r="B345" i="15"/>
  <c r="A346" i="15"/>
  <c r="D345" i="15"/>
  <c r="H177" i="14"/>
  <c r="J177" i="14"/>
  <c r="E177" i="14"/>
  <c r="D344" i="14"/>
  <c r="A345" i="14"/>
  <c r="B344" i="14"/>
  <c r="I177" i="16"/>
  <c r="C178" i="16"/>
  <c r="F177" i="16"/>
  <c r="G177" i="16"/>
  <c r="D346" i="15"/>
  <c r="A347" i="15"/>
  <c r="B346" i="15"/>
  <c r="H177" i="15"/>
  <c r="J177" i="15"/>
  <c r="E177" i="15"/>
  <c r="I177" i="14"/>
  <c r="C178" i="14"/>
  <c r="F177" i="14"/>
  <c r="G177" i="14"/>
  <c r="B345" i="14"/>
  <c r="A346" i="14"/>
  <c r="D345" i="14"/>
  <c r="H178" i="16"/>
  <c r="J178" i="16"/>
  <c r="E178" i="16"/>
  <c r="I177" i="15"/>
  <c r="C178" i="15"/>
  <c r="F177" i="15"/>
  <c r="G177" i="15"/>
  <c r="B347" i="15"/>
  <c r="D347" i="15"/>
  <c r="A348" i="15"/>
  <c r="D346" i="14"/>
  <c r="A347" i="14"/>
  <c r="B346" i="14"/>
  <c r="H178" i="14"/>
  <c r="J178" i="14"/>
  <c r="E178" i="14"/>
  <c r="F178" i="16"/>
  <c r="G178" i="16"/>
  <c r="I178" i="16"/>
  <c r="C179" i="16"/>
  <c r="H178" i="15"/>
  <c r="J178" i="15"/>
  <c r="E178" i="15"/>
  <c r="D348" i="15"/>
  <c r="A349" i="15"/>
  <c r="B348" i="15"/>
  <c r="I178" i="14"/>
  <c r="C179" i="14"/>
  <c r="F178" i="14"/>
  <c r="G178" i="14"/>
  <c r="B347" i="14"/>
  <c r="D347" i="14"/>
  <c r="A348" i="14"/>
  <c r="H179" i="16"/>
  <c r="J179" i="16"/>
  <c r="E179" i="16"/>
  <c r="B349" i="15"/>
  <c r="D349" i="15"/>
  <c r="A350" i="15"/>
  <c r="F178" i="15"/>
  <c r="G178" i="15"/>
  <c r="I178" i="15"/>
  <c r="C179" i="15"/>
  <c r="H179" i="14"/>
  <c r="J179" i="14"/>
  <c r="E179" i="14"/>
  <c r="D348" i="14"/>
  <c r="A349" i="14"/>
  <c r="B348" i="14"/>
  <c r="F179" i="16"/>
  <c r="G179" i="16"/>
  <c r="I179" i="16"/>
  <c r="C180" i="16"/>
  <c r="H179" i="15"/>
  <c r="J179" i="15"/>
  <c r="E179" i="15"/>
  <c r="D350" i="15"/>
  <c r="A351" i="15"/>
  <c r="B350" i="15"/>
  <c r="B349" i="14"/>
  <c r="D349" i="14"/>
  <c r="A350" i="14"/>
  <c r="F179" i="14"/>
  <c r="G179" i="14"/>
  <c r="I179" i="14"/>
  <c r="C180" i="14"/>
  <c r="H180" i="16"/>
  <c r="J180" i="16"/>
  <c r="E180" i="16"/>
  <c r="B351" i="15"/>
  <c r="D351" i="15"/>
  <c r="A352" i="15"/>
  <c r="F179" i="15"/>
  <c r="G179" i="15"/>
  <c r="I179" i="15"/>
  <c r="C180" i="15"/>
  <c r="H180" i="14"/>
  <c r="J180" i="14"/>
  <c r="E180" i="14"/>
  <c r="D350" i="14"/>
  <c r="A351" i="14"/>
  <c r="B350" i="14"/>
  <c r="F180" i="16"/>
  <c r="G180" i="16"/>
  <c r="I180" i="16"/>
  <c r="C181" i="16"/>
  <c r="H180" i="15"/>
  <c r="J180" i="15"/>
  <c r="E180" i="15"/>
  <c r="D352" i="15"/>
  <c r="A353" i="15"/>
  <c r="B352" i="15"/>
  <c r="I180" i="14"/>
  <c r="C181" i="14"/>
  <c r="F180" i="14"/>
  <c r="G180" i="14"/>
  <c r="B351" i="14"/>
  <c r="D351" i="14"/>
  <c r="A352" i="14"/>
  <c r="H181" i="16"/>
  <c r="J181" i="16"/>
  <c r="E181" i="16"/>
  <c r="I180" i="15"/>
  <c r="C181" i="15"/>
  <c r="F180" i="15"/>
  <c r="G180" i="15"/>
  <c r="B353" i="15"/>
  <c r="A354" i="15"/>
  <c r="D353" i="15"/>
  <c r="H181" i="14"/>
  <c r="J181" i="14"/>
  <c r="E181" i="14"/>
  <c r="D352" i="14"/>
  <c r="A353" i="14"/>
  <c r="B352" i="14"/>
  <c r="F181" i="16"/>
  <c r="G181" i="16"/>
  <c r="I181" i="16"/>
  <c r="C182" i="16"/>
  <c r="D354" i="15"/>
  <c r="A355" i="15"/>
  <c r="B354" i="15"/>
  <c r="H181" i="15"/>
  <c r="J181" i="15"/>
  <c r="E181" i="15"/>
  <c r="B353" i="14"/>
  <c r="A354" i="14"/>
  <c r="D353" i="14"/>
  <c r="I181" i="14"/>
  <c r="C182" i="14"/>
  <c r="F181" i="14"/>
  <c r="G181" i="14"/>
  <c r="H182" i="16"/>
  <c r="J182" i="16"/>
  <c r="E182" i="16"/>
  <c r="F181" i="15"/>
  <c r="G181" i="15"/>
  <c r="I181" i="15"/>
  <c r="C182" i="15"/>
  <c r="B355" i="15"/>
  <c r="D355" i="15"/>
  <c r="A356" i="15"/>
  <c r="D354" i="14"/>
  <c r="A355" i="14"/>
  <c r="B354" i="14"/>
  <c r="H182" i="14"/>
  <c r="J182" i="14"/>
  <c r="E182" i="14"/>
  <c r="I182" i="16"/>
  <c r="C183" i="16"/>
  <c r="F182" i="16"/>
  <c r="G182" i="16"/>
  <c r="D356" i="15"/>
  <c r="A357" i="15"/>
  <c r="B356" i="15"/>
  <c r="E182" i="15"/>
  <c r="H182" i="15"/>
  <c r="J182" i="15"/>
  <c r="B355" i="14"/>
  <c r="D355" i="14"/>
  <c r="A356" i="14"/>
  <c r="F182" i="14"/>
  <c r="G182" i="14"/>
  <c r="I182" i="14"/>
  <c r="C183" i="14"/>
  <c r="H183" i="16"/>
  <c r="J183" i="16"/>
  <c r="E183" i="16"/>
  <c r="B357" i="15"/>
  <c r="D357" i="15"/>
  <c r="A358" i="15"/>
  <c r="F182" i="15"/>
  <c r="G182" i="15"/>
  <c r="I182" i="15"/>
  <c r="C183" i="15"/>
  <c r="H183" i="14"/>
  <c r="J183" i="14"/>
  <c r="E183" i="14"/>
  <c r="D356" i="14"/>
  <c r="A357" i="14"/>
  <c r="B356" i="14"/>
  <c r="I183" i="16"/>
  <c r="C184" i="16"/>
  <c r="F183" i="16"/>
  <c r="G183" i="16"/>
  <c r="D358" i="15"/>
  <c r="A359" i="15"/>
  <c r="B358" i="15"/>
  <c r="E183" i="15"/>
  <c r="H183" i="15"/>
  <c r="J183" i="15"/>
  <c r="F183" i="14"/>
  <c r="G183" i="14"/>
  <c r="I183" i="14"/>
  <c r="C184" i="14"/>
  <c r="B357" i="14"/>
  <c r="D357" i="14"/>
  <c r="A358" i="14"/>
  <c r="H184" i="16"/>
  <c r="J184" i="16"/>
  <c r="E184" i="16"/>
  <c r="F183" i="15"/>
  <c r="G183" i="15"/>
  <c r="I183" i="15"/>
  <c r="C184" i="15"/>
  <c r="B359" i="15"/>
  <c r="D359" i="15"/>
  <c r="A360" i="15"/>
  <c r="D358" i="14"/>
  <c r="A359" i="14"/>
  <c r="B358" i="14"/>
  <c r="E184" i="14"/>
  <c r="H184" i="14"/>
  <c r="J184" i="14"/>
  <c r="I184" i="16"/>
  <c r="C185" i="16"/>
  <c r="F184" i="16"/>
  <c r="G184" i="16"/>
  <c r="E184" i="15"/>
  <c r="H184" i="15"/>
  <c r="J184" i="15"/>
  <c r="D360" i="15"/>
  <c r="A361" i="15"/>
  <c r="B360" i="15"/>
  <c r="I184" i="14"/>
  <c r="C185" i="14"/>
  <c r="F184" i="14"/>
  <c r="G184" i="14"/>
  <c r="B359" i="14"/>
  <c r="D359" i="14"/>
  <c r="A360" i="14"/>
  <c r="H185" i="16"/>
  <c r="J185" i="16"/>
  <c r="E185" i="16"/>
  <c r="B361" i="15"/>
  <c r="A362" i="15"/>
  <c r="D361" i="15"/>
  <c r="I184" i="15"/>
  <c r="C185" i="15"/>
  <c r="F184" i="15"/>
  <c r="G184" i="15"/>
  <c r="D360" i="14"/>
  <c r="A361" i="14"/>
  <c r="B360" i="14"/>
  <c r="H185" i="14"/>
  <c r="J185" i="14"/>
  <c r="E185" i="14"/>
  <c r="F185" i="16"/>
  <c r="G185" i="16"/>
  <c r="I185" i="16"/>
  <c r="C186" i="16"/>
  <c r="D362" i="15"/>
  <c r="A363" i="15"/>
  <c r="B362" i="15"/>
  <c r="H185" i="15"/>
  <c r="J185" i="15"/>
  <c r="E185" i="15"/>
  <c r="B361" i="14"/>
  <c r="A362" i="14"/>
  <c r="D361" i="14"/>
  <c r="I185" i="14"/>
  <c r="C186" i="14"/>
  <c r="F185" i="14"/>
  <c r="G185" i="14"/>
  <c r="H186" i="16"/>
  <c r="J186" i="16"/>
  <c r="E186" i="16"/>
  <c r="I185" i="15"/>
  <c r="C186" i="15"/>
  <c r="F185" i="15"/>
  <c r="G185" i="15"/>
  <c r="B363" i="15"/>
  <c r="D363" i="15"/>
  <c r="A364" i="15"/>
  <c r="H186" i="14"/>
  <c r="J186" i="14"/>
  <c r="E186" i="14"/>
  <c r="D362" i="14"/>
  <c r="A363" i="14"/>
  <c r="B362" i="14"/>
  <c r="I186" i="16"/>
  <c r="C187" i="16"/>
  <c r="F186" i="16"/>
  <c r="G186" i="16"/>
  <c r="D364" i="15"/>
  <c r="A365" i="15"/>
  <c r="B364" i="15"/>
  <c r="H186" i="15"/>
  <c r="J186" i="15"/>
  <c r="E186" i="15"/>
  <c r="B363" i="14"/>
  <c r="D363" i="14"/>
  <c r="A364" i="14"/>
  <c r="F186" i="14"/>
  <c r="G186" i="14"/>
  <c r="I186" i="14"/>
  <c r="C187" i="14"/>
  <c r="H187" i="16"/>
  <c r="J187" i="16"/>
  <c r="E187" i="16"/>
  <c r="B365" i="15"/>
  <c r="D365" i="15"/>
  <c r="A366" i="15"/>
  <c r="F186" i="15"/>
  <c r="G186" i="15"/>
  <c r="I186" i="15"/>
  <c r="C187" i="15"/>
  <c r="H187" i="14"/>
  <c r="J187" i="14"/>
  <c r="E187" i="14"/>
  <c r="D364" i="14"/>
  <c r="A365" i="14"/>
  <c r="B364" i="14"/>
  <c r="I187" i="16"/>
  <c r="C188" i="16"/>
  <c r="F187" i="16"/>
  <c r="G187" i="16"/>
  <c r="D366" i="15"/>
  <c r="A367" i="15"/>
  <c r="B366" i="15"/>
  <c r="E187" i="15"/>
  <c r="H187" i="15"/>
  <c r="J187" i="15"/>
  <c r="B365" i="14"/>
  <c r="D365" i="14"/>
  <c r="A366" i="14"/>
  <c r="F187" i="14"/>
  <c r="G187" i="14"/>
  <c r="I187" i="14"/>
  <c r="C188" i="14"/>
  <c r="H188" i="16"/>
  <c r="J188" i="16"/>
  <c r="E188" i="16"/>
  <c r="B367" i="15"/>
  <c r="D367" i="15"/>
  <c r="A368" i="15"/>
  <c r="F187" i="15"/>
  <c r="G187" i="15"/>
  <c r="I187" i="15"/>
  <c r="C188" i="15"/>
  <c r="H188" i="14"/>
  <c r="J188" i="14"/>
  <c r="E188" i="14"/>
  <c r="D366" i="14"/>
  <c r="A367" i="14"/>
  <c r="B366" i="14"/>
  <c r="F188" i="16"/>
  <c r="G188" i="16"/>
  <c r="I188" i="16"/>
  <c r="C189" i="16"/>
  <c r="D368" i="15"/>
  <c r="A369" i="15"/>
  <c r="B368" i="15"/>
  <c r="H188" i="15"/>
  <c r="J188" i="15"/>
  <c r="E188" i="15"/>
  <c r="I188" i="14"/>
  <c r="C189" i="14"/>
  <c r="F188" i="14"/>
  <c r="G188" i="14"/>
  <c r="B367" i="14"/>
  <c r="D367" i="14"/>
  <c r="A368" i="14"/>
  <c r="E189" i="16"/>
  <c r="H189" i="16"/>
  <c r="J189" i="16"/>
  <c r="B369" i="15"/>
  <c r="A370" i="15"/>
  <c r="D369" i="15"/>
  <c r="I188" i="15"/>
  <c r="C189" i="15"/>
  <c r="F188" i="15"/>
  <c r="G188" i="15"/>
  <c r="D368" i="14"/>
  <c r="A369" i="14"/>
  <c r="B368" i="14"/>
  <c r="H189" i="14"/>
  <c r="J189" i="14"/>
  <c r="E189" i="14"/>
  <c r="F189" i="16"/>
  <c r="G189" i="16"/>
  <c r="I189" i="16"/>
  <c r="C190" i="16"/>
  <c r="H189" i="15"/>
  <c r="J189" i="15"/>
  <c r="E189" i="15"/>
  <c r="D370" i="15"/>
  <c r="A371" i="15"/>
  <c r="B370" i="15"/>
  <c r="B369" i="14"/>
  <c r="A370" i="14"/>
  <c r="D369" i="14"/>
  <c r="F189" i="14"/>
  <c r="G189" i="14"/>
  <c r="I189" i="14"/>
  <c r="C190" i="14"/>
  <c r="E190" i="16"/>
  <c r="H190" i="16"/>
  <c r="J190" i="16"/>
  <c r="B371" i="15"/>
  <c r="D371" i="15"/>
  <c r="A372" i="15"/>
  <c r="I189" i="15"/>
  <c r="C190" i="15"/>
  <c r="F189" i="15"/>
  <c r="G189" i="15"/>
  <c r="E190" i="14"/>
  <c r="H190" i="14"/>
  <c r="J190" i="14"/>
  <c r="D370" i="14"/>
  <c r="A371" i="14"/>
  <c r="B370" i="14"/>
  <c r="I190" i="16"/>
  <c r="C191" i="16"/>
  <c r="F190" i="16"/>
  <c r="G190" i="16"/>
  <c r="H190" i="15"/>
  <c r="J190" i="15"/>
  <c r="E190" i="15"/>
  <c r="D372" i="15"/>
  <c r="A373" i="15"/>
  <c r="B372" i="15"/>
  <c r="B371" i="14"/>
  <c r="D371" i="14"/>
  <c r="A372" i="14"/>
  <c r="F190" i="14"/>
  <c r="G190" i="14"/>
  <c r="I190" i="14"/>
  <c r="C191" i="14"/>
  <c r="E191" i="16"/>
  <c r="H191" i="16"/>
  <c r="J191" i="16"/>
  <c r="F190" i="15"/>
  <c r="G190" i="15"/>
  <c r="I190" i="15"/>
  <c r="C191" i="15"/>
  <c r="B373" i="15"/>
  <c r="D373" i="15"/>
  <c r="H191" i="14"/>
  <c r="J191" i="14"/>
  <c r="E191" i="14"/>
  <c r="D372" i="14"/>
  <c r="A373" i="14"/>
  <c r="B372" i="14"/>
  <c r="I191" i="16"/>
  <c r="C192" i="16"/>
  <c r="F191" i="16"/>
  <c r="G191" i="16"/>
  <c r="E191" i="15"/>
  <c r="H191" i="15"/>
  <c r="J191" i="15"/>
  <c r="I191" i="14"/>
  <c r="C192" i="14"/>
  <c r="F191" i="14"/>
  <c r="G191" i="14"/>
  <c r="B373" i="14"/>
  <c r="D373" i="14"/>
  <c r="E192" i="16"/>
  <c r="H192" i="16"/>
  <c r="J192" i="16"/>
  <c r="F191" i="15"/>
  <c r="G191" i="15"/>
  <c r="I191" i="15"/>
  <c r="C192" i="15"/>
  <c r="E192" i="14"/>
  <c r="H192" i="14"/>
  <c r="J192" i="14"/>
  <c r="F192" i="16"/>
  <c r="G192" i="16"/>
  <c r="I192" i="16"/>
  <c r="C193" i="16"/>
  <c r="E192" i="15"/>
  <c r="H192" i="15"/>
  <c r="J192" i="15"/>
  <c r="F192" i="14"/>
  <c r="G192" i="14"/>
  <c r="I192" i="14"/>
  <c r="C193" i="14"/>
  <c r="H193" i="16"/>
  <c r="J193" i="16"/>
  <c r="E193" i="16"/>
  <c r="I192" i="15"/>
  <c r="C193" i="15"/>
  <c r="F192" i="15"/>
  <c r="G192" i="15"/>
  <c r="H193" i="14"/>
  <c r="J193" i="14"/>
  <c r="E193" i="14"/>
  <c r="F193" i="16"/>
  <c r="G193" i="16"/>
  <c r="I193" i="16"/>
  <c r="C194" i="16"/>
  <c r="H193" i="15"/>
  <c r="J193" i="15"/>
  <c r="E193" i="15"/>
  <c r="I193" i="14"/>
  <c r="C194" i="14"/>
  <c r="F193" i="14"/>
  <c r="G193" i="14"/>
  <c r="H194" i="16"/>
  <c r="J194" i="16"/>
  <c r="E194" i="16"/>
  <c r="I193" i="15"/>
  <c r="C194" i="15"/>
  <c r="F193" i="15"/>
  <c r="G193" i="15"/>
  <c r="H194" i="14"/>
  <c r="J194" i="14"/>
  <c r="E194" i="14"/>
  <c r="I194" i="16"/>
  <c r="C195" i="16"/>
  <c r="F194" i="16"/>
  <c r="G194" i="16"/>
  <c r="E194" i="15"/>
  <c r="H194" i="15"/>
  <c r="J194" i="15"/>
  <c r="F194" i="14"/>
  <c r="G194" i="14"/>
  <c r="I194" i="14"/>
  <c r="C195" i="14"/>
  <c r="H195" i="16"/>
  <c r="J195" i="16"/>
  <c r="E195" i="16"/>
  <c r="F194" i="15"/>
  <c r="G194" i="15"/>
  <c r="I194" i="15"/>
  <c r="C195" i="15"/>
  <c r="H195" i="14"/>
  <c r="J195" i="14"/>
  <c r="E195" i="14"/>
  <c r="F195" i="16"/>
  <c r="G195" i="16"/>
  <c r="I195" i="16"/>
  <c r="C196" i="16"/>
  <c r="H195" i="15"/>
  <c r="J195" i="15"/>
  <c r="E195" i="15"/>
  <c r="F195" i="14"/>
  <c r="G195" i="14"/>
  <c r="I195" i="14"/>
  <c r="C196" i="14"/>
  <c r="E196" i="16"/>
  <c r="H196" i="16"/>
  <c r="J196" i="16"/>
  <c r="I195" i="15"/>
  <c r="C196" i="15"/>
  <c r="F195" i="15"/>
  <c r="G195" i="15"/>
  <c r="H196" i="14"/>
  <c r="J196" i="14"/>
  <c r="E196" i="14"/>
  <c r="F196" i="16"/>
  <c r="G196" i="16"/>
  <c r="I196" i="16"/>
  <c r="C197" i="16"/>
  <c r="E196" i="15"/>
  <c r="H196" i="15"/>
  <c r="J196" i="15"/>
  <c r="I196" i="14"/>
  <c r="C197" i="14"/>
  <c r="F196" i="14"/>
  <c r="G196" i="14"/>
  <c r="H197" i="16"/>
  <c r="J197" i="16"/>
  <c r="E197" i="16"/>
  <c r="I196" i="15"/>
  <c r="C197" i="15"/>
  <c r="F196" i="15"/>
  <c r="G196" i="15"/>
  <c r="H197" i="14"/>
  <c r="J197" i="14"/>
  <c r="E197" i="14"/>
  <c r="F197" i="16"/>
  <c r="G197" i="16"/>
  <c r="I197" i="16"/>
  <c r="C198" i="16"/>
  <c r="H197" i="15"/>
  <c r="J197" i="15"/>
  <c r="E197" i="15"/>
  <c r="F197" i="14"/>
  <c r="G197" i="14"/>
  <c r="I197" i="14"/>
  <c r="C198" i="14"/>
  <c r="E198" i="16"/>
  <c r="H198" i="16"/>
  <c r="J198" i="16"/>
  <c r="I197" i="15"/>
  <c r="C198" i="15"/>
  <c r="F197" i="15"/>
  <c r="G197" i="15"/>
  <c r="E198" i="14"/>
  <c r="H198" i="14"/>
  <c r="J198" i="14"/>
  <c r="I198" i="16"/>
  <c r="C199" i="16"/>
  <c r="F198" i="16"/>
  <c r="G198" i="16"/>
  <c r="H198" i="15"/>
  <c r="J198" i="15"/>
  <c r="E198" i="15"/>
  <c r="F198" i="14"/>
  <c r="G198" i="14"/>
  <c r="I198" i="14"/>
  <c r="C199" i="14"/>
  <c r="H199" i="16"/>
  <c r="J199" i="16"/>
  <c r="E199" i="16"/>
  <c r="F198" i="15"/>
  <c r="G198" i="15"/>
  <c r="I198" i="15"/>
  <c r="C199" i="15"/>
  <c r="H199" i="14"/>
  <c r="J199" i="14"/>
  <c r="E199" i="14"/>
  <c r="I199" i="16"/>
  <c r="C200" i="16"/>
  <c r="F199" i="16"/>
  <c r="G199" i="16"/>
  <c r="E199" i="15"/>
  <c r="H199" i="15"/>
  <c r="J199" i="15"/>
  <c r="I199" i="14"/>
  <c r="C200" i="14"/>
  <c r="F199" i="14"/>
  <c r="G199" i="14"/>
  <c r="H200" i="16"/>
  <c r="J200" i="16"/>
  <c r="E200" i="16"/>
  <c r="F199" i="15"/>
  <c r="G199" i="15"/>
  <c r="I199" i="15"/>
  <c r="C200" i="15"/>
  <c r="H200" i="14"/>
  <c r="J200" i="14"/>
  <c r="E200" i="14"/>
  <c r="F200" i="16"/>
  <c r="G200" i="16"/>
  <c r="I200" i="16"/>
  <c r="C201" i="16"/>
  <c r="H200" i="15"/>
  <c r="J200" i="15"/>
  <c r="E200" i="15"/>
  <c r="F200" i="14"/>
  <c r="G200" i="14"/>
  <c r="I200" i="14"/>
  <c r="C201" i="14"/>
  <c r="H201" i="16"/>
  <c r="J201" i="16"/>
  <c r="E201" i="16"/>
  <c r="I200" i="15"/>
  <c r="C201" i="15"/>
  <c r="F200" i="15"/>
  <c r="G200" i="15"/>
  <c r="H201" i="14"/>
  <c r="J201" i="14"/>
  <c r="E201" i="14"/>
  <c r="I201" i="16"/>
  <c r="C202" i="16"/>
  <c r="F201" i="16"/>
  <c r="G201" i="16"/>
  <c r="H201" i="15"/>
  <c r="J201" i="15"/>
  <c r="E201" i="15"/>
  <c r="F201" i="14"/>
  <c r="G201" i="14"/>
  <c r="I201" i="14"/>
  <c r="C202" i="14"/>
  <c r="H202" i="16"/>
  <c r="J202" i="16"/>
  <c r="E202" i="16"/>
  <c r="F201" i="15"/>
  <c r="G201" i="15"/>
  <c r="I201" i="15"/>
  <c r="C202" i="15"/>
  <c r="E202" i="14"/>
  <c r="H202" i="14"/>
  <c r="J202" i="14"/>
  <c r="I202" i="16"/>
  <c r="C203" i="16"/>
  <c r="F202" i="16"/>
  <c r="G202" i="16"/>
  <c r="E202" i="15"/>
  <c r="H202" i="15"/>
  <c r="J202" i="15"/>
  <c r="F202" i="14"/>
  <c r="G202" i="14"/>
  <c r="I202" i="14"/>
  <c r="C203" i="14"/>
  <c r="E203" i="16"/>
  <c r="H203" i="16"/>
  <c r="J203" i="16"/>
  <c r="F202" i="15"/>
  <c r="G202" i="15"/>
  <c r="I202" i="15"/>
  <c r="C203" i="15"/>
  <c r="H203" i="14"/>
  <c r="J203" i="14"/>
  <c r="E203" i="14"/>
  <c r="F203" i="16"/>
  <c r="G203" i="16"/>
  <c r="I203" i="16"/>
  <c r="C204" i="16"/>
  <c r="H203" i="15"/>
  <c r="J203" i="15"/>
  <c r="E203" i="15"/>
  <c r="I203" i="14"/>
  <c r="C204" i="14"/>
  <c r="F203" i="14"/>
  <c r="G203" i="14"/>
  <c r="E204" i="16"/>
  <c r="H204" i="16"/>
  <c r="J204" i="16"/>
  <c r="F203" i="15"/>
  <c r="G203" i="15"/>
  <c r="I203" i="15"/>
  <c r="C204" i="15"/>
  <c r="H204" i="14"/>
  <c r="J204" i="14"/>
  <c r="E204" i="14"/>
  <c r="I204" i="16"/>
  <c r="C205" i="16"/>
  <c r="F204" i="16"/>
  <c r="G204" i="16"/>
  <c r="H204" i="15"/>
  <c r="J204" i="15"/>
  <c r="E204" i="15"/>
  <c r="I204" i="14"/>
  <c r="C205" i="14"/>
  <c r="F204" i="14"/>
  <c r="G204" i="14"/>
  <c r="H205" i="16"/>
  <c r="J205" i="16"/>
  <c r="E205" i="16"/>
  <c r="I204" i="15"/>
  <c r="C205" i="15"/>
  <c r="F204" i="15"/>
  <c r="G204" i="15"/>
  <c r="H205" i="14"/>
  <c r="J205" i="14"/>
  <c r="E205" i="14"/>
  <c r="F205" i="16"/>
  <c r="G205" i="16"/>
  <c r="I205" i="16"/>
  <c r="C206" i="16"/>
  <c r="H205" i="15"/>
  <c r="J205" i="15"/>
  <c r="E205" i="15"/>
  <c r="I205" i="14"/>
  <c r="C206" i="14"/>
  <c r="F205" i="14"/>
  <c r="G205" i="14"/>
  <c r="E206" i="16"/>
  <c r="H206" i="16"/>
  <c r="J206" i="16"/>
  <c r="I205" i="15"/>
  <c r="C206" i="15"/>
  <c r="F205" i="15"/>
  <c r="G205" i="15"/>
  <c r="H206" i="14"/>
  <c r="J206" i="14"/>
  <c r="E206" i="14"/>
  <c r="I206" i="16"/>
  <c r="C207" i="16"/>
  <c r="F206" i="16"/>
  <c r="G206" i="16"/>
  <c r="H206" i="15"/>
  <c r="J206" i="15"/>
  <c r="E206" i="15"/>
  <c r="I206" i="14"/>
  <c r="C207" i="14"/>
  <c r="F206" i="14"/>
  <c r="G206" i="14"/>
  <c r="H207" i="16"/>
  <c r="J207" i="16"/>
  <c r="E207" i="16"/>
  <c r="F206" i="15"/>
  <c r="G206" i="15"/>
  <c r="I206" i="15"/>
  <c r="C207" i="15"/>
  <c r="H207" i="14"/>
  <c r="J207" i="14"/>
  <c r="E207" i="14"/>
  <c r="I207" i="16"/>
  <c r="C208" i="16"/>
  <c r="F207" i="16"/>
  <c r="G207" i="16"/>
  <c r="H207" i="15"/>
  <c r="J207" i="15"/>
  <c r="E207" i="15"/>
  <c r="I207" i="14"/>
  <c r="C208" i="14"/>
  <c r="F207" i="14"/>
  <c r="G207" i="14"/>
  <c r="E208" i="16"/>
  <c r="H208" i="16"/>
  <c r="J208" i="16"/>
  <c r="F207" i="15"/>
  <c r="G207" i="15"/>
  <c r="I207" i="15"/>
  <c r="C208" i="15"/>
  <c r="H208" i="14"/>
  <c r="J208" i="14"/>
  <c r="E208" i="14"/>
  <c r="F208" i="16"/>
  <c r="G208" i="16"/>
  <c r="I208" i="16"/>
  <c r="C209" i="16"/>
  <c r="H208" i="15"/>
  <c r="J208" i="15"/>
  <c r="E208" i="15"/>
  <c r="F208" i="14"/>
  <c r="G208" i="14"/>
  <c r="I208" i="14"/>
  <c r="C209" i="14"/>
  <c r="H209" i="16"/>
  <c r="J209" i="16"/>
  <c r="E209" i="16"/>
  <c r="F208" i="15"/>
  <c r="G208" i="15"/>
  <c r="I208" i="15"/>
  <c r="C209" i="15"/>
  <c r="H209" i="14"/>
  <c r="J209" i="14"/>
  <c r="E209" i="14"/>
  <c r="F209" i="16"/>
  <c r="G209" i="16"/>
  <c r="I209" i="16"/>
  <c r="C210" i="16"/>
  <c r="H209" i="15"/>
  <c r="J209" i="15"/>
  <c r="E209" i="15"/>
  <c r="F209" i="14"/>
  <c r="G209" i="14"/>
  <c r="I209" i="14"/>
  <c r="C210" i="14"/>
  <c r="H210" i="16"/>
  <c r="J210" i="16"/>
  <c r="E210" i="16"/>
  <c r="F209" i="15"/>
  <c r="G209" i="15"/>
  <c r="I209" i="15"/>
  <c r="C210" i="15"/>
  <c r="E210" i="14"/>
  <c r="H210" i="14"/>
  <c r="J210" i="14"/>
  <c r="F210" i="16"/>
  <c r="G210" i="16"/>
  <c r="I210" i="16"/>
  <c r="C211" i="16"/>
  <c r="H210" i="15"/>
  <c r="J210" i="15"/>
  <c r="E210" i="15"/>
  <c r="F210" i="14"/>
  <c r="G210" i="14"/>
  <c r="I210" i="14"/>
  <c r="C211" i="14"/>
  <c r="H211" i="16"/>
  <c r="J211" i="16"/>
  <c r="E211" i="16"/>
  <c r="F210" i="15"/>
  <c r="G210" i="15"/>
  <c r="I210" i="15"/>
  <c r="C211" i="15"/>
  <c r="H211" i="14"/>
  <c r="J211" i="14"/>
  <c r="E211" i="14"/>
  <c r="I211" i="16"/>
  <c r="C212" i="16"/>
  <c r="F211" i="16"/>
  <c r="G211" i="16"/>
  <c r="E211" i="15"/>
  <c r="H211" i="15"/>
  <c r="J211" i="15"/>
  <c r="I211" i="14"/>
  <c r="C212" i="14"/>
  <c r="F211" i="14"/>
  <c r="G211" i="14"/>
  <c r="H212" i="16"/>
  <c r="J212" i="16"/>
  <c r="E212" i="16"/>
  <c r="F211" i="15"/>
  <c r="G211" i="15"/>
  <c r="I211" i="15"/>
  <c r="C212" i="15"/>
  <c r="E212" i="14"/>
  <c r="H212" i="14"/>
  <c r="J212" i="14"/>
  <c r="F212" i="16"/>
  <c r="G212" i="16"/>
  <c r="I212" i="16"/>
  <c r="C213" i="16"/>
  <c r="H212" i="15"/>
  <c r="J212" i="15"/>
  <c r="E212" i="15"/>
  <c r="F212" i="14"/>
  <c r="G212" i="14"/>
  <c r="I212" i="14"/>
  <c r="C213" i="14"/>
  <c r="H213" i="16"/>
  <c r="J213" i="16"/>
  <c r="E213" i="16"/>
  <c r="I212" i="15"/>
  <c r="C213" i="15"/>
  <c r="F212" i="15"/>
  <c r="G212" i="15"/>
  <c r="H213" i="14"/>
  <c r="J213" i="14"/>
  <c r="E213" i="14"/>
  <c r="F213" i="16"/>
  <c r="G213" i="16"/>
  <c r="I213" i="16"/>
  <c r="C214" i="16"/>
  <c r="H213" i="15"/>
  <c r="J213" i="15"/>
  <c r="E213" i="15"/>
  <c r="I213" i="14"/>
  <c r="C214" i="14"/>
  <c r="F213" i="14"/>
  <c r="G213" i="14"/>
  <c r="H214" i="16"/>
  <c r="J214" i="16"/>
  <c r="E214" i="16"/>
  <c r="I213" i="15"/>
  <c r="C214" i="15"/>
  <c r="F213" i="15"/>
  <c r="G213" i="15"/>
  <c r="H214" i="14"/>
  <c r="J214" i="14"/>
  <c r="E214" i="14"/>
  <c r="I214" i="16"/>
  <c r="C215" i="16"/>
  <c r="F214" i="16"/>
  <c r="G214" i="16"/>
  <c r="H214" i="15"/>
  <c r="J214" i="15"/>
  <c r="E214" i="15"/>
  <c r="F214" i="14"/>
  <c r="G214" i="14"/>
  <c r="I214" i="14"/>
  <c r="C215" i="14"/>
  <c r="E215" i="16"/>
  <c r="H215" i="16"/>
  <c r="J215" i="16"/>
  <c r="F214" i="15"/>
  <c r="G214" i="15"/>
  <c r="I214" i="15"/>
  <c r="C215" i="15"/>
  <c r="H215" i="14"/>
  <c r="J215" i="14"/>
  <c r="E215" i="14"/>
  <c r="I215" i="16"/>
  <c r="C216" i="16"/>
  <c r="F215" i="16"/>
  <c r="G215" i="16"/>
  <c r="E215" i="15"/>
  <c r="H215" i="15"/>
  <c r="J215" i="15"/>
  <c r="F215" i="14"/>
  <c r="G215" i="14"/>
  <c r="I215" i="14"/>
  <c r="C216" i="14"/>
  <c r="H216" i="16"/>
  <c r="J216" i="16"/>
  <c r="E216" i="16"/>
  <c r="I215" i="15"/>
  <c r="C216" i="15"/>
  <c r="F215" i="15"/>
  <c r="G215" i="15"/>
  <c r="H216" i="14"/>
  <c r="J216" i="14"/>
  <c r="E216" i="14"/>
  <c r="F216" i="16"/>
  <c r="G216" i="16"/>
  <c r="I216" i="16"/>
  <c r="C217" i="16"/>
  <c r="H216" i="15"/>
  <c r="J216" i="15"/>
  <c r="E216" i="15"/>
  <c r="I216" i="14"/>
  <c r="C217" i="14"/>
  <c r="F216" i="14"/>
  <c r="G216" i="14"/>
  <c r="E217" i="16"/>
  <c r="H217" i="16"/>
  <c r="J217" i="16"/>
  <c r="F216" i="15"/>
  <c r="G216" i="15"/>
  <c r="I216" i="15"/>
  <c r="C217" i="15"/>
  <c r="H217" i="14"/>
  <c r="J217" i="14"/>
  <c r="E217" i="14"/>
  <c r="F217" i="16"/>
  <c r="G217" i="16"/>
  <c r="I217" i="16"/>
  <c r="C218" i="16"/>
  <c r="E217" i="15"/>
  <c r="H217" i="15"/>
  <c r="J217" i="15"/>
  <c r="I217" i="14"/>
  <c r="C218" i="14"/>
  <c r="F217" i="14"/>
  <c r="G217" i="14"/>
  <c r="H218" i="16"/>
  <c r="J218" i="16"/>
  <c r="E218" i="16"/>
  <c r="F217" i="15"/>
  <c r="G217" i="15"/>
  <c r="I217" i="15"/>
  <c r="C218" i="15"/>
  <c r="H218" i="14"/>
  <c r="J218" i="14"/>
  <c r="E218" i="14"/>
  <c r="F218" i="16"/>
  <c r="G218" i="16"/>
  <c r="I218" i="16"/>
  <c r="C219" i="16"/>
  <c r="H218" i="15"/>
  <c r="J218" i="15"/>
  <c r="E218" i="15"/>
  <c r="F218" i="14"/>
  <c r="G218" i="14"/>
  <c r="I218" i="14"/>
  <c r="C219" i="14"/>
  <c r="H219" i="16"/>
  <c r="J219" i="16"/>
  <c r="E219" i="16"/>
  <c r="F218" i="15"/>
  <c r="G218" i="15"/>
  <c r="I218" i="15"/>
  <c r="C219" i="15"/>
  <c r="H219" i="14"/>
  <c r="J219" i="14"/>
  <c r="E219" i="14"/>
  <c r="I219" i="16"/>
  <c r="C220" i="16"/>
  <c r="F219" i="16"/>
  <c r="G219" i="16"/>
  <c r="E219" i="15"/>
  <c r="H219" i="15"/>
  <c r="J219" i="15"/>
  <c r="F219" i="14"/>
  <c r="G219" i="14"/>
  <c r="I219" i="14"/>
  <c r="C220" i="14"/>
  <c r="H220" i="16"/>
  <c r="J220" i="16"/>
  <c r="E220" i="16"/>
  <c r="F219" i="15"/>
  <c r="G219" i="15"/>
  <c r="I219" i="15"/>
  <c r="C220" i="15"/>
  <c r="H220" i="14"/>
  <c r="J220" i="14"/>
  <c r="E220" i="14"/>
  <c r="F220" i="16"/>
  <c r="G220" i="16"/>
  <c r="I220" i="16"/>
  <c r="C221" i="16"/>
  <c r="H220" i="15"/>
  <c r="J220" i="15"/>
  <c r="E220" i="15"/>
  <c r="I220" i="14"/>
  <c r="C221" i="14"/>
  <c r="F220" i="14"/>
  <c r="G220" i="14"/>
  <c r="H221" i="16"/>
  <c r="J221" i="16"/>
  <c r="E221" i="16"/>
  <c r="I220" i="15"/>
  <c r="C221" i="15"/>
  <c r="F220" i="15"/>
  <c r="G220" i="15"/>
  <c r="H221" i="14"/>
  <c r="J221" i="14"/>
  <c r="E221" i="14"/>
  <c r="I221" i="16"/>
  <c r="C222" i="16"/>
  <c r="F221" i="16"/>
  <c r="G221" i="16"/>
  <c r="H221" i="15"/>
  <c r="J221" i="15"/>
  <c r="E221" i="15"/>
  <c r="F221" i="14"/>
  <c r="G221" i="14"/>
  <c r="I221" i="14"/>
  <c r="C222" i="14"/>
  <c r="H222" i="16"/>
  <c r="J222" i="16"/>
  <c r="E222" i="16"/>
  <c r="I221" i="15"/>
  <c r="C222" i="15"/>
  <c r="F221" i="15"/>
  <c r="G221" i="15"/>
  <c r="H222" i="14"/>
  <c r="J222" i="14"/>
  <c r="E222" i="14"/>
  <c r="I222" i="16"/>
  <c r="C223" i="16"/>
  <c r="F222" i="16"/>
  <c r="G222" i="16"/>
  <c r="E222" i="15"/>
  <c r="H222" i="15"/>
  <c r="J222" i="15"/>
  <c r="F222" i="14"/>
  <c r="G222" i="14"/>
  <c r="I222" i="14"/>
  <c r="C223" i="14"/>
  <c r="H223" i="16"/>
  <c r="J223" i="16"/>
  <c r="E223" i="16"/>
  <c r="F222" i="15"/>
  <c r="G222" i="15"/>
  <c r="I222" i="15"/>
  <c r="C223" i="15"/>
  <c r="H223" i="14"/>
  <c r="J223" i="14"/>
  <c r="E223" i="14"/>
  <c r="F223" i="16"/>
  <c r="G223" i="16"/>
  <c r="I223" i="16"/>
  <c r="C224" i="16"/>
  <c r="H223" i="15"/>
  <c r="J223" i="15"/>
  <c r="E223" i="15"/>
  <c r="I223" i="14"/>
  <c r="C224" i="14"/>
  <c r="F223" i="14"/>
  <c r="G223" i="14"/>
  <c r="E224" i="16"/>
  <c r="H224" i="16"/>
  <c r="J224" i="16"/>
  <c r="F223" i="15"/>
  <c r="G223" i="15"/>
  <c r="I223" i="15"/>
  <c r="C224" i="15"/>
  <c r="H224" i="14"/>
  <c r="J224" i="14"/>
  <c r="E224" i="14"/>
  <c r="F224" i="16"/>
  <c r="G224" i="16"/>
  <c r="I224" i="16"/>
  <c r="C225" i="16"/>
  <c r="H224" i="15"/>
  <c r="J224" i="15"/>
  <c r="E224" i="15"/>
  <c r="I224" i="14"/>
  <c r="C225" i="14"/>
  <c r="F224" i="14"/>
  <c r="G224" i="14"/>
  <c r="H225" i="16"/>
  <c r="J225" i="16"/>
  <c r="E225" i="16"/>
  <c r="F224" i="15"/>
  <c r="G224" i="15"/>
  <c r="I224" i="15"/>
  <c r="C225" i="15"/>
  <c r="H225" i="14"/>
  <c r="J225" i="14"/>
  <c r="E225" i="14"/>
  <c r="F225" i="16"/>
  <c r="G225" i="16"/>
  <c r="I225" i="16"/>
  <c r="C226" i="16"/>
  <c r="H225" i="15"/>
  <c r="J225" i="15"/>
  <c r="E225" i="15"/>
  <c r="F225" i="14"/>
  <c r="G225" i="14"/>
  <c r="I225" i="14"/>
  <c r="C226" i="14"/>
  <c r="H226" i="16"/>
  <c r="J226" i="16"/>
  <c r="E226" i="16"/>
  <c r="I225" i="15"/>
  <c r="C226" i="15"/>
  <c r="F225" i="15"/>
  <c r="G225" i="15"/>
  <c r="E226" i="14"/>
  <c r="H226" i="14"/>
  <c r="J226" i="14"/>
  <c r="I226" i="16"/>
  <c r="C227" i="16"/>
  <c r="F226" i="16"/>
  <c r="G226" i="16"/>
  <c r="H226" i="15"/>
  <c r="J226" i="15"/>
  <c r="E226" i="15"/>
  <c r="F226" i="14"/>
  <c r="G226" i="14"/>
  <c r="I226" i="14"/>
  <c r="C227" i="14"/>
  <c r="E227" i="16"/>
  <c r="H227" i="16"/>
  <c r="J227" i="16"/>
  <c r="I226" i="15"/>
  <c r="C227" i="15"/>
  <c r="F226" i="15"/>
  <c r="G226" i="15"/>
  <c r="H227" i="14"/>
  <c r="J227" i="14"/>
  <c r="E227" i="14"/>
  <c r="F227" i="16"/>
  <c r="G227" i="16"/>
  <c r="I227" i="16"/>
  <c r="C228" i="16"/>
  <c r="E227" i="15"/>
  <c r="H227" i="15"/>
  <c r="J227" i="15"/>
  <c r="I227" i="14"/>
  <c r="C228" i="14"/>
  <c r="F227" i="14"/>
  <c r="G227" i="14"/>
  <c r="E228" i="16"/>
  <c r="H228" i="16"/>
  <c r="J228" i="16"/>
  <c r="F227" i="15"/>
  <c r="G227" i="15"/>
  <c r="I227" i="15"/>
  <c r="C228" i="15"/>
  <c r="H228" i="14"/>
  <c r="J228" i="14"/>
  <c r="E228" i="14"/>
  <c r="F228" i="16"/>
  <c r="G228" i="16"/>
  <c r="I228" i="16"/>
  <c r="C229" i="16"/>
  <c r="H228" i="15"/>
  <c r="J228" i="15"/>
  <c r="E228" i="15"/>
  <c r="F228" i="14"/>
  <c r="G228" i="14"/>
  <c r="I228" i="14"/>
  <c r="C229" i="14"/>
  <c r="H229" i="16"/>
  <c r="J229" i="16"/>
  <c r="E229" i="16"/>
  <c r="I228" i="15"/>
  <c r="C229" i="15"/>
  <c r="F228" i="15"/>
  <c r="G228" i="15"/>
  <c r="H229" i="14"/>
  <c r="J229" i="14"/>
  <c r="E229" i="14"/>
  <c r="F229" i="16"/>
  <c r="G229" i="16"/>
  <c r="I229" i="16"/>
  <c r="C230" i="16"/>
  <c r="E229" i="15"/>
  <c r="H229" i="15"/>
  <c r="J229" i="15"/>
  <c r="F229" i="14"/>
  <c r="G229" i="14"/>
  <c r="I229" i="14"/>
  <c r="C230" i="14"/>
  <c r="H230" i="16"/>
  <c r="J230" i="16"/>
  <c r="E230" i="16"/>
  <c r="I229" i="15"/>
  <c r="C230" i="15"/>
  <c r="F229" i="15"/>
  <c r="G229" i="15"/>
  <c r="E230" i="14"/>
  <c r="H230" i="14"/>
  <c r="J230" i="14"/>
  <c r="I230" i="16"/>
  <c r="C231" i="16"/>
  <c r="F230" i="16"/>
  <c r="G230" i="16"/>
  <c r="H230" i="15"/>
  <c r="J230" i="15"/>
  <c r="E230" i="15"/>
  <c r="F230" i="14"/>
  <c r="G230" i="14"/>
  <c r="I230" i="14"/>
  <c r="C231" i="14"/>
  <c r="H231" i="16"/>
  <c r="J231" i="16"/>
  <c r="E231" i="16"/>
  <c r="F230" i="15"/>
  <c r="G230" i="15"/>
  <c r="I230" i="15"/>
  <c r="C231" i="15"/>
  <c r="H231" i="14"/>
  <c r="J231" i="14"/>
  <c r="E231" i="14"/>
  <c r="I231" i="16"/>
  <c r="C232" i="16"/>
  <c r="F231" i="16"/>
  <c r="G231" i="16"/>
  <c r="E231" i="15"/>
  <c r="H231" i="15"/>
  <c r="J231" i="15"/>
  <c r="I231" i="14"/>
  <c r="C232" i="14"/>
  <c r="F231" i="14"/>
  <c r="G231" i="14"/>
  <c r="H232" i="16"/>
  <c r="J232" i="16"/>
  <c r="E232" i="16"/>
  <c r="F231" i="15"/>
  <c r="G231" i="15"/>
  <c r="I231" i="15"/>
  <c r="C232" i="15"/>
  <c r="H232" i="14"/>
  <c r="J232" i="14"/>
  <c r="E232" i="14"/>
  <c r="F232" i="16"/>
  <c r="G232" i="16"/>
  <c r="I232" i="16"/>
  <c r="C233" i="16"/>
  <c r="H232" i="15"/>
  <c r="J232" i="15"/>
  <c r="E232" i="15"/>
  <c r="I232" i="14"/>
  <c r="C233" i="14"/>
  <c r="F232" i="14"/>
  <c r="G232" i="14"/>
  <c r="E233" i="16"/>
  <c r="H233" i="16"/>
  <c r="J233" i="16"/>
  <c r="F232" i="15"/>
  <c r="G232" i="15"/>
  <c r="I232" i="15"/>
  <c r="C233" i="15"/>
  <c r="H233" i="14"/>
  <c r="J233" i="14"/>
  <c r="E233" i="14"/>
  <c r="F233" i="16"/>
  <c r="G233" i="16"/>
  <c r="I233" i="16"/>
  <c r="C234" i="16"/>
  <c r="H233" i="15"/>
  <c r="J233" i="15"/>
  <c r="E233" i="15"/>
  <c r="I233" i="14"/>
  <c r="C234" i="14"/>
  <c r="F233" i="14"/>
  <c r="G233" i="14"/>
  <c r="H234" i="16"/>
  <c r="J234" i="16"/>
  <c r="E234" i="16"/>
  <c r="F233" i="15"/>
  <c r="G233" i="15"/>
  <c r="I233" i="15"/>
  <c r="C234" i="15"/>
  <c r="H234" i="14"/>
  <c r="J234" i="14"/>
  <c r="E234" i="14"/>
  <c r="I234" i="16"/>
  <c r="C235" i="16"/>
  <c r="F234" i="16"/>
  <c r="G234" i="16"/>
  <c r="H234" i="15"/>
  <c r="J234" i="15"/>
  <c r="E234" i="15"/>
  <c r="F234" i="14"/>
  <c r="G234" i="14"/>
  <c r="I234" i="14"/>
  <c r="C235" i="14"/>
  <c r="E235" i="16"/>
  <c r="H235" i="16"/>
  <c r="J235" i="16"/>
  <c r="F234" i="15"/>
  <c r="G234" i="15"/>
  <c r="I234" i="15"/>
  <c r="C235" i="15"/>
  <c r="H235" i="14"/>
  <c r="J235" i="14"/>
  <c r="E235" i="14"/>
  <c r="I235" i="16"/>
  <c r="C236" i="16"/>
  <c r="F235" i="16"/>
  <c r="G235" i="16"/>
  <c r="E235" i="15"/>
  <c r="H235" i="15"/>
  <c r="J235" i="15"/>
  <c r="I235" i="14"/>
  <c r="C236" i="14"/>
  <c r="F235" i="14"/>
  <c r="G235" i="14"/>
  <c r="E236" i="16"/>
  <c r="H236" i="16"/>
  <c r="J236" i="16"/>
  <c r="F235" i="15"/>
  <c r="G235" i="15"/>
  <c r="I235" i="15"/>
  <c r="C236" i="15"/>
  <c r="H236" i="14"/>
  <c r="J236" i="14"/>
  <c r="E236" i="14"/>
  <c r="F236" i="16"/>
  <c r="G236" i="16"/>
  <c r="I236" i="16"/>
  <c r="C237" i="16"/>
  <c r="H236" i="15"/>
  <c r="J236" i="15"/>
  <c r="E236" i="15"/>
  <c r="I236" i="14"/>
  <c r="C237" i="14"/>
  <c r="F236" i="14"/>
  <c r="G236" i="14"/>
  <c r="E237" i="16"/>
  <c r="H237" i="16"/>
  <c r="J237" i="16"/>
  <c r="I236" i="15"/>
  <c r="C237" i="15"/>
  <c r="F236" i="15"/>
  <c r="G236" i="15"/>
  <c r="H237" i="14"/>
  <c r="J237" i="14"/>
  <c r="E237" i="14"/>
  <c r="F237" i="16"/>
  <c r="G237" i="16"/>
  <c r="I237" i="16"/>
  <c r="C238" i="16"/>
  <c r="H237" i="15"/>
  <c r="J237" i="15"/>
  <c r="E237" i="15"/>
  <c r="I237" i="14"/>
  <c r="C238" i="14"/>
  <c r="F237" i="14"/>
  <c r="G237" i="14"/>
  <c r="H238" i="16"/>
  <c r="J238" i="16"/>
  <c r="E238" i="16"/>
  <c r="F237" i="15"/>
  <c r="G237" i="15"/>
  <c r="I237" i="15"/>
  <c r="C238" i="15"/>
  <c r="H238" i="14"/>
  <c r="J238" i="14"/>
  <c r="E238" i="14"/>
  <c r="I238" i="16"/>
  <c r="C239" i="16"/>
  <c r="F238" i="16"/>
  <c r="G238" i="16"/>
  <c r="H238" i="15"/>
  <c r="J238" i="15"/>
  <c r="E238" i="15"/>
  <c r="F238" i="14"/>
  <c r="G238" i="14"/>
  <c r="I238" i="14"/>
  <c r="C239" i="14"/>
  <c r="H239" i="16"/>
  <c r="J239" i="16"/>
  <c r="E239" i="16"/>
  <c r="F238" i="15"/>
  <c r="G238" i="15"/>
  <c r="I238" i="15"/>
  <c r="C239" i="15"/>
  <c r="H239" i="14"/>
  <c r="J239" i="14"/>
  <c r="E239" i="14"/>
  <c r="I239" i="16"/>
  <c r="C240" i="16"/>
  <c r="F239" i="16"/>
  <c r="G239" i="16"/>
  <c r="H239" i="15"/>
  <c r="J239" i="15"/>
  <c r="E239" i="15"/>
  <c r="F239" i="14"/>
  <c r="G239" i="14"/>
  <c r="I239" i="14"/>
  <c r="C240" i="14"/>
  <c r="E240" i="16"/>
  <c r="H240" i="16"/>
  <c r="J240" i="16"/>
  <c r="F239" i="15"/>
  <c r="G239" i="15"/>
  <c r="I239" i="15"/>
  <c r="C240" i="15"/>
  <c r="H240" i="14"/>
  <c r="J240" i="14"/>
  <c r="E240" i="14"/>
  <c r="I240" i="16"/>
  <c r="C241" i="16"/>
  <c r="F240" i="16"/>
  <c r="G240" i="16"/>
  <c r="H240" i="15"/>
  <c r="J240" i="15"/>
  <c r="E240" i="15"/>
  <c r="I240" i="14"/>
  <c r="C241" i="14"/>
  <c r="F240" i="14"/>
  <c r="G240" i="14"/>
  <c r="H241" i="16"/>
  <c r="J241" i="16"/>
  <c r="E241" i="16"/>
  <c r="F240" i="15"/>
  <c r="G240" i="15"/>
  <c r="I240" i="15"/>
  <c r="C241" i="15"/>
  <c r="E241" i="14"/>
  <c r="H241" i="14"/>
  <c r="J241" i="14"/>
  <c r="F241" i="16"/>
  <c r="G241" i="16"/>
  <c r="I241" i="16"/>
  <c r="C242" i="16"/>
  <c r="E241" i="15"/>
  <c r="H241" i="15"/>
  <c r="J241" i="15"/>
  <c r="I241" i="14"/>
  <c r="C242" i="14"/>
  <c r="F241" i="14"/>
  <c r="G241" i="14"/>
  <c r="H242" i="16"/>
  <c r="J242" i="16"/>
  <c r="E242" i="16"/>
  <c r="F241" i="15"/>
  <c r="G241" i="15"/>
  <c r="I241" i="15"/>
  <c r="C242" i="15"/>
  <c r="H242" i="14"/>
  <c r="J242" i="14"/>
  <c r="E242" i="14"/>
  <c r="F242" i="16"/>
  <c r="G242" i="16"/>
  <c r="I242" i="16"/>
  <c r="C243" i="16"/>
  <c r="E242" i="15"/>
  <c r="H242" i="15"/>
  <c r="J242" i="15"/>
  <c r="F242" i="14"/>
  <c r="G242" i="14"/>
  <c r="I242" i="14"/>
  <c r="C243" i="14"/>
  <c r="H243" i="16"/>
  <c r="J243" i="16"/>
  <c r="E243" i="16"/>
  <c r="F242" i="15"/>
  <c r="G242" i="15"/>
  <c r="I242" i="15"/>
  <c r="C243" i="15"/>
  <c r="H243" i="14"/>
  <c r="J243" i="14"/>
  <c r="E243" i="14"/>
  <c r="I243" i="16"/>
  <c r="C244" i="16"/>
  <c r="F243" i="16"/>
  <c r="G243" i="16"/>
  <c r="E243" i="15"/>
  <c r="H243" i="15"/>
  <c r="J243" i="15"/>
  <c r="F243" i="14"/>
  <c r="G243" i="14"/>
  <c r="I243" i="14"/>
  <c r="C244" i="14"/>
  <c r="H244" i="16"/>
  <c r="J244" i="16"/>
  <c r="E244" i="16"/>
  <c r="F243" i="15"/>
  <c r="G243" i="15"/>
  <c r="I243" i="15"/>
  <c r="C244" i="15"/>
  <c r="H244" i="14"/>
  <c r="J244" i="14"/>
  <c r="E244" i="14"/>
  <c r="F244" i="16"/>
  <c r="G244" i="16"/>
  <c r="I244" i="16"/>
  <c r="C245" i="16"/>
  <c r="H244" i="15"/>
  <c r="J244" i="15"/>
  <c r="E244" i="15"/>
  <c r="F244" i="14"/>
  <c r="G244" i="14"/>
  <c r="I244" i="14"/>
  <c r="C245" i="14"/>
  <c r="H245" i="16"/>
  <c r="J245" i="16"/>
  <c r="E245" i="16"/>
  <c r="I244" i="15"/>
  <c r="C245" i="15"/>
  <c r="F244" i="15"/>
  <c r="G244" i="15"/>
  <c r="H245" i="14"/>
  <c r="J245" i="14"/>
  <c r="E245" i="14"/>
  <c r="I245" i="16"/>
  <c r="C246" i="16"/>
  <c r="F245" i="16"/>
  <c r="G245" i="16"/>
  <c r="H245" i="15"/>
  <c r="J245" i="15"/>
  <c r="E245" i="15"/>
  <c r="F245" i="14"/>
  <c r="G245" i="14"/>
  <c r="I245" i="14"/>
  <c r="C246" i="14"/>
  <c r="H246" i="16"/>
  <c r="J246" i="16"/>
  <c r="E246" i="16"/>
  <c r="I245" i="15"/>
  <c r="C246" i="15"/>
  <c r="F245" i="15"/>
  <c r="G245" i="15"/>
  <c r="H246" i="14"/>
  <c r="J246" i="14"/>
  <c r="E246" i="14"/>
  <c r="F246" i="16"/>
  <c r="G246" i="16"/>
  <c r="I246" i="16"/>
  <c r="C247" i="16"/>
  <c r="H246" i="15"/>
  <c r="J246" i="15"/>
  <c r="E246" i="15"/>
  <c r="F246" i="14"/>
  <c r="G246" i="14"/>
  <c r="I246" i="14"/>
  <c r="C247" i="14"/>
  <c r="H247" i="16"/>
  <c r="J247" i="16"/>
  <c r="E247" i="16"/>
  <c r="I246" i="15"/>
  <c r="C247" i="15"/>
  <c r="F246" i="15"/>
  <c r="G246" i="15"/>
  <c r="H247" i="14"/>
  <c r="J247" i="14"/>
  <c r="E247" i="14"/>
  <c r="I247" i="16"/>
  <c r="C248" i="16"/>
  <c r="F247" i="16"/>
  <c r="G247" i="16"/>
  <c r="H247" i="15"/>
  <c r="J247" i="15"/>
  <c r="E247" i="15"/>
  <c r="I247" i="14"/>
  <c r="C248" i="14"/>
  <c r="F247" i="14"/>
  <c r="G247" i="14"/>
  <c r="H248" i="16"/>
  <c r="J248" i="16"/>
  <c r="E248" i="16"/>
  <c r="F247" i="15"/>
  <c r="G247" i="15"/>
  <c r="I247" i="15"/>
  <c r="C248" i="15"/>
  <c r="H248" i="14"/>
  <c r="J248" i="14"/>
  <c r="E248" i="14"/>
  <c r="I248" i="16"/>
  <c r="C249" i="16"/>
  <c r="F248" i="16"/>
  <c r="G248" i="16"/>
  <c r="H248" i="15"/>
  <c r="J248" i="15"/>
  <c r="E248" i="15"/>
  <c r="F248" i="14"/>
  <c r="G248" i="14"/>
  <c r="I248" i="14"/>
  <c r="C249" i="14"/>
  <c r="H249" i="16"/>
  <c r="J249" i="16"/>
  <c r="E249" i="16"/>
  <c r="I248" i="15"/>
  <c r="C249" i="15"/>
  <c r="F248" i="15"/>
  <c r="G248" i="15"/>
  <c r="H249" i="14"/>
  <c r="J249" i="14"/>
  <c r="E249" i="14"/>
  <c r="I249" i="16"/>
  <c r="C250" i="16"/>
  <c r="F249" i="16"/>
  <c r="G249" i="16"/>
  <c r="H249" i="15"/>
  <c r="J249" i="15"/>
  <c r="E249" i="15"/>
  <c r="F249" i="14"/>
  <c r="G249" i="14"/>
  <c r="I249" i="14"/>
  <c r="C250" i="14"/>
  <c r="H250" i="16"/>
  <c r="J250" i="16"/>
  <c r="E250" i="16"/>
  <c r="I249" i="15"/>
  <c r="C250" i="15"/>
  <c r="F249" i="15"/>
  <c r="G249" i="15"/>
  <c r="E250" i="14"/>
  <c r="H250" i="14"/>
  <c r="J250" i="14"/>
  <c r="F250" i="16"/>
  <c r="G250" i="16"/>
  <c r="I250" i="16"/>
  <c r="C251" i="16"/>
  <c r="E250" i="15"/>
  <c r="H250" i="15"/>
  <c r="J250" i="15"/>
  <c r="I250" i="14"/>
  <c r="C251" i="14"/>
  <c r="F250" i="14"/>
  <c r="G250" i="14"/>
  <c r="E251" i="16"/>
  <c r="H251" i="16"/>
  <c r="J251" i="16"/>
  <c r="F250" i="15"/>
  <c r="G250" i="15"/>
  <c r="I250" i="15"/>
  <c r="C251" i="15"/>
  <c r="H251" i="14"/>
  <c r="J251" i="14"/>
  <c r="E251" i="14"/>
  <c r="F251" i="16"/>
  <c r="G251" i="16"/>
  <c r="I251" i="16"/>
  <c r="C252" i="16"/>
  <c r="H251" i="15"/>
  <c r="J251" i="15"/>
  <c r="E251" i="15"/>
  <c r="F251" i="14"/>
  <c r="G251" i="14"/>
  <c r="I251" i="14"/>
  <c r="C252" i="14"/>
  <c r="H252" i="16"/>
  <c r="J252" i="16"/>
  <c r="E252" i="16"/>
  <c r="F251" i="15"/>
  <c r="G251" i="15"/>
  <c r="I251" i="15"/>
  <c r="C252" i="15"/>
  <c r="H252" i="14"/>
  <c r="J252" i="14"/>
  <c r="E252" i="14"/>
  <c r="I252" i="16"/>
  <c r="C253" i="16"/>
  <c r="F252" i="16"/>
  <c r="G252" i="16"/>
  <c r="H252" i="15"/>
  <c r="J252" i="15"/>
  <c r="E252" i="15"/>
  <c r="F252" i="14"/>
  <c r="G252" i="14"/>
  <c r="I252" i="14"/>
  <c r="C253" i="14"/>
  <c r="H253" i="16"/>
  <c r="J253" i="16"/>
  <c r="E253" i="16"/>
  <c r="F252" i="15"/>
  <c r="G252" i="15"/>
  <c r="I252" i="15"/>
  <c r="C253" i="15"/>
  <c r="H253" i="14"/>
  <c r="J253" i="14"/>
  <c r="E253" i="14"/>
  <c r="I253" i="16"/>
  <c r="C254" i="16"/>
  <c r="F253" i="16"/>
  <c r="G253" i="16"/>
  <c r="H253" i="15"/>
  <c r="J253" i="15"/>
  <c r="E253" i="15"/>
  <c r="I253" i="14"/>
  <c r="C254" i="14"/>
  <c r="F253" i="14"/>
  <c r="G253" i="14"/>
  <c r="H254" i="16"/>
  <c r="J254" i="16"/>
  <c r="E254" i="16"/>
  <c r="F253" i="15"/>
  <c r="G253" i="15"/>
  <c r="I253" i="15"/>
  <c r="C254" i="15"/>
  <c r="H254" i="14"/>
  <c r="J254" i="14"/>
  <c r="E254" i="14"/>
  <c r="I254" i="16"/>
  <c r="C255" i="16"/>
  <c r="F254" i="16"/>
  <c r="G254" i="16"/>
  <c r="H254" i="15"/>
  <c r="J254" i="15"/>
  <c r="E254" i="15"/>
  <c r="F254" i="14"/>
  <c r="G254" i="14"/>
  <c r="I254" i="14"/>
  <c r="C255" i="14"/>
  <c r="H255" i="16"/>
  <c r="J255" i="16"/>
  <c r="E255" i="16"/>
  <c r="I254" i="15"/>
  <c r="C255" i="15"/>
  <c r="F254" i="15"/>
  <c r="G254" i="15"/>
  <c r="H255" i="14"/>
  <c r="J255" i="14"/>
  <c r="E255" i="14"/>
  <c r="F255" i="16"/>
  <c r="G255" i="16"/>
  <c r="I255" i="16"/>
  <c r="C256" i="16"/>
  <c r="E255" i="15"/>
  <c r="H255" i="15"/>
  <c r="J255" i="15"/>
  <c r="I255" i="14"/>
  <c r="C256" i="14"/>
  <c r="F255" i="14"/>
  <c r="G255" i="14"/>
  <c r="H256" i="16"/>
  <c r="J256" i="16"/>
  <c r="E256" i="16"/>
  <c r="F255" i="15"/>
  <c r="G255" i="15"/>
  <c r="I255" i="15"/>
  <c r="C256" i="15"/>
  <c r="E256" i="14"/>
  <c r="H256" i="14"/>
  <c r="J256" i="14"/>
  <c r="F256" i="16"/>
  <c r="G256" i="16"/>
  <c r="I256" i="16"/>
  <c r="C257" i="16"/>
  <c r="H256" i="15"/>
  <c r="J256" i="15"/>
  <c r="E256" i="15"/>
  <c r="I256" i="14"/>
  <c r="C257" i="14"/>
  <c r="F256" i="14"/>
  <c r="G256" i="14"/>
  <c r="H257" i="16"/>
  <c r="J257" i="16"/>
  <c r="E257" i="16"/>
  <c r="F256" i="15"/>
  <c r="G256" i="15"/>
  <c r="I256" i="15"/>
  <c r="C257" i="15"/>
  <c r="H257" i="14"/>
  <c r="J257" i="14"/>
  <c r="E257" i="14"/>
  <c r="I257" i="16"/>
  <c r="C258" i="16"/>
  <c r="F257" i="16"/>
  <c r="G257" i="16"/>
  <c r="E257" i="15"/>
  <c r="H257" i="15"/>
  <c r="J257" i="15"/>
  <c r="F257" i="14"/>
  <c r="G257" i="14"/>
  <c r="I257" i="14"/>
  <c r="C258" i="14"/>
  <c r="H258" i="16"/>
  <c r="J258" i="16"/>
  <c r="E258" i="16"/>
  <c r="F257" i="15"/>
  <c r="G257" i="15"/>
  <c r="I257" i="15"/>
  <c r="C258" i="15"/>
  <c r="H258" i="14"/>
  <c r="J258" i="14"/>
  <c r="E258" i="14"/>
  <c r="I258" i="16"/>
  <c r="C259" i="16"/>
  <c r="F258" i="16"/>
  <c r="G258" i="16"/>
  <c r="H258" i="15"/>
  <c r="J258" i="15"/>
  <c r="E258" i="15"/>
  <c r="F258" i="14"/>
  <c r="G258" i="14"/>
  <c r="I258" i="14"/>
  <c r="C259" i="14"/>
  <c r="H259" i="16"/>
  <c r="J259" i="16"/>
  <c r="E259" i="16"/>
  <c r="I258" i="15"/>
  <c r="C259" i="15"/>
  <c r="F258" i="15"/>
  <c r="G258" i="15"/>
  <c r="H259" i="14"/>
  <c r="J259" i="14"/>
  <c r="E259" i="14"/>
  <c r="I259" i="16"/>
  <c r="C260" i="16"/>
  <c r="F259" i="16"/>
  <c r="G259" i="16"/>
  <c r="H259" i="15"/>
  <c r="J259" i="15"/>
  <c r="E259" i="15"/>
  <c r="I259" i="14"/>
  <c r="C260" i="14"/>
  <c r="F259" i="14"/>
  <c r="G259" i="14"/>
  <c r="H260" i="16"/>
  <c r="J260" i="16"/>
  <c r="E260" i="16"/>
  <c r="F259" i="15"/>
  <c r="G259" i="15"/>
  <c r="I259" i="15"/>
  <c r="C260" i="15"/>
  <c r="H260" i="14"/>
  <c r="J260" i="14"/>
  <c r="E260" i="14"/>
  <c r="I260" i="16"/>
  <c r="C261" i="16"/>
  <c r="F260" i="16"/>
  <c r="G260" i="16"/>
  <c r="H260" i="15"/>
  <c r="J260" i="15"/>
  <c r="E260" i="15"/>
  <c r="I260" i="14"/>
  <c r="C261" i="14"/>
  <c r="F260" i="14"/>
  <c r="G260" i="14"/>
  <c r="H261" i="16"/>
  <c r="J261" i="16"/>
  <c r="E261" i="16"/>
  <c r="F260" i="15"/>
  <c r="G260" i="15"/>
  <c r="I260" i="15"/>
  <c r="C261" i="15"/>
  <c r="H261" i="14"/>
  <c r="J261" i="14"/>
  <c r="E261" i="14"/>
  <c r="F261" i="16"/>
  <c r="G261" i="16"/>
  <c r="I261" i="16"/>
  <c r="C262" i="16"/>
  <c r="H261" i="15"/>
  <c r="J261" i="15"/>
  <c r="E261" i="15"/>
  <c r="F261" i="14"/>
  <c r="G261" i="14"/>
  <c r="I261" i="14"/>
  <c r="C262" i="14"/>
  <c r="H262" i="16"/>
  <c r="J262" i="16"/>
  <c r="E262" i="16"/>
  <c r="F261" i="15"/>
  <c r="G261" i="15"/>
  <c r="I261" i="15"/>
  <c r="C262" i="15"/>
  <c r="E262" i="14"/>
  <c r="H262" i="14"/>
  <c r="J262" i="14"/>
  <c r="F262" i="16"/>
  <c r="G262" i="16"/>
  <c r="I262" i="16"/>
  <c r="C263" i="16"/>
  <c r="E262" i="15"/>
  <c r="H262" i="15"/>
  <c r="J262" i="15"/>
  <c r="F262" i="14"/>
  <c r="G262" i="14"/>
  <c r="I262" i="14"/>
  <c r="C263" i="14"/>
  <c r="H263" i="16"/>
  <c r="J263" i="16"/>
  <c r="E263" i="16"/>
  <c r="I262" i="15"/>
  <c r="C263" i="15"/>
  <c r="F262" i="15"/>
  <c r="G262" i="15"/>
  <c r="H263" i="14"/>
  <c r="J263" i="14"/>
  <c r="E263" i="14"/>
  <c r="I263" i="16"/>
  <c r="C264" i="16"/>
  <c r="F263" i="16"/>
  <c r="G263" i="16"/>
  <c r="H263" i="15"/>
  <c r="J263" i="15"/>
  <c r="E263" i="15"/>
  <c r="I263" i="14"/>
  <c r="C264" i="14"/>
  <c r="F263" i="14"/>
  <c r="G263" i="14"/>
  <c r="H264" i="16"/>
  <c r="J264" i="16"/>
  <c r="E264" i="16"/>
  <c r="I263" i="15"/>
  <c r="C264" i="15"/>
  <c r="F263" i="15"/>
  <c r="G263" i="15"/>
  <c r="H264" i="14"/>
  <c r="J264" i="14"/>
  <c r="E264" i="14"/>
  <c r="I264" i="16"/>
  <c r="C265" i="16"/>
  <c r="F264" i="16"/>
  <c r="G264" i="16"/>
  <c r="E264" i="15"/>
  <c r="H264" i="15"/>
  <c r="J264" i="15"/>
  <c r="F264" i="14"/>
  <c r="G264" i="14"/>
  <c r="I264" i="14"/>
  <c r="C265" i="14"/>
  <c r="H265" i="16"/>
  <c r="J265" i="16"/>
  <c r="E265" i="16"/>
  <c r="I264" i="15"/>
  <c r="C265" i="15"/>
  <c r="F264" i="15"/>
  <c r="G264" i="15"/>
  <c r="H265" i="14"/>
  <c r="J265" i="14"/>
  <c r="E265" i="14"/>
  <c r="F265" i="16"/>
  <c r="G265" i="16"/>
  <c r="I265" i="16"/>
  <c r="C266" i="16"/>
  <c r="H265" i="15"/>
  <c r="J265" i="15"/>
  <c r="E265" i="15"/>
  <c r="F265" i="14"/>
  <c r="G265" i="14"/>
  <c r="I265" i="14"/>
  <c r="C266" i="14"/>
  <c r="H266" i="16"/>
  <c r="J266" i="16"/>
  <c r="E266" i="16"/>
  <c r="F265" i="15"/>
  <c r="G265" i="15"/>
  <c r="I265" i="15"/>
  <c r="C266" i="15"/>
  <c r="H266" i="14"/>
  <c r="J266" i="14"/>
  <c r="E266" i="14"/>
  <c r="F266" i="16"/>
  <c r="G266" i="16"/>
  <c r="I266" i="16"/>
  <c r="C267" i="16"/>
  <c r="H266" i="15"/>
  <c r="J266" i="15"/>
  <c r="E266" i="15"/>
  <c r="F266" i="14"/>
  <c r="G266" i="14"/>
  <c r="I266" i="14"/>
  <c r="C267" i="14"/>
  <c r="H267" i="16"/>
  <c r="J267" i="16"/>
  <c r="E267" i="16"/>
  <c r="F266" i="15"/>
  <c r="G266" i="15"/>
  <c r="I266" i="15"/>
  <c r="C267" i="15"/>
  <c r="E267" i="14"/>
  <c r="H267" i="14"/>
  <c r="J267" i="14"/>
  <c r="F267" i="16"/>
  <c r="G267" i="16"/>
  <c r="I267" i="16"/>
  <c r="C268" i="16"/>
  <c r="E267" i="15"/>
  <c r="H267" i="15"/>
  <c r="J267" i="15"/>
  <c r="F267" i="14"/>
  <c r="G267" i="14"/>
  <c r="I267" i="14"/>
  <c r="C268" i="14"/>
  <c r="H268" i="16"/>
  <c r="J268" i="16"/>
  <c r="E268" i="16"/>
  <c r="I267" i="15"/>
  <c r="C268" i="15"/>
  <c r="F267" i="15"/>
  <c r="G267" i="15"/>
  <c r="H268" i="14"/>
  <c r="J268" i="14"/>
  <c r="E268" i="14"/>
  <c r="I268" i="16"/>
  <c r="C269" i="16"/>
  <c r="F268" i="16"/>
  <c r="G268" i="16"/>
  <c r="H268" i="15"/>
  <c r="J268" i="15"/>
  <c r="E268" i="15"/>
  <c r="F268" i="14"/>
  <c r="G268" i="14"/>
  <c r="I268" i="14"/>
  <c r="C269" i="14"/>
  <c r="H269" i="16"/>
  <c r="J269" i="16"/>
  <c r="E269" i="16"/>
  <c r="F268" i="15"/>
  <c r="G268" i="15"/>
  <c r="I268" i="15"/>
  <c r="C269" i="15"/>
  <c r="H269" i="14"/>
  <c r="J269" i="14"/>
  <c r="E269" i="14"/>
  <c r="I269" i="16"/>
  <c r="C270" i="16"/>
  <c r="F269" i="16"/>
  <c r="G269" i="16"/>
  <c r="E269" i="15"/>
  <c r="H269" i="15"/>
  <c r="J269" i="15"/>
  <c r="I269" i="14"/>
  <c r="C270" i="14"/>
  <c r="F269" i="14"/>
  <c r="G269" i="14"/>
  <c r="H270" i="16"/>
  <c r="J270" i="16"/>
  <c r="E270" i="16"/>
  <c r="F269" i="15"/>
  <c r="G269" i="15"/>
  <c r="I269" i="15"/>
  <c r="C270" i="15"/>
  <c r="H270" i="14"/>
  <c r="J270" i="14"/>
  <c r="E270" i="14"/>
  <c r="I270" i="16"/>
  <c r="C271" i="16"/>
  <c r="F270" i="16"/>
  <c r="G270" i="16"/>
  <c r="H270" i="15"/>
  <c r="J270" i="15"/>
  <c r="E270" i="15"/>
  <c r="F270" i="14"/>
  <c r="G270" i="14"/>
  <c r="I270" i="14"/>
  <c r="C271" i="14"/>
  <c r="H271" i="16"/>
  <c r="J271" i="16"/>
  <c r="E271" i="16"/>
  <c r="I270" i="15"/>
  <c r="C271" i="15"/>
  <c r="F270" i="15"/>
  <c r="G270" i="15"/>
  <c r="H271" i="14"/>
  <c r="J271" i="14"/>
  <c r="E271" i="14"/>
  <c r="I271" i="16"/>
  <c r="C272" i="16"/>
  <c r="F271" i="16"/>
  <c r="G271" i="16"/>
  <c r="E271" i="15"/>
  <c r="H271" i="15"/>
  <c r="J271" i="15"/>
  <c r="F271" i="14"/>
  <c r="G271" i="14"/>
  <c r="I271" i="14"/>
  <c r="C272" i="14"/>
  <c r="H272" i="16"/>
  <c r="J272" i="16"/>
  <c r="E272" i="16"/>
  <c r="I271" i="15"/>
  <c r="C272" i="15"/>
  <c r="F271" i="15"/>
  <c r="G271" i="15"/>
  <c r="H272" i="14"/>
  <c r="J272" i="14"/>
  <c r="E272" i="14"/>
  <c r="I272" i="16"/>
  <c r="C273" i="16"/>
  <c r="F272" i="16"/>
  <c r="G272" i="16"/>
  <c r="H272" i="15"/>
  <c r="J272" i="15"/>
  <c r="E272" i="15"/>
  <c r="I272" i="14"/>
  <c r="C273" i="14"/>
  <c r="F272" i="14"/>
  <c r="G272" i="14"/>
  <c r="H273" i="16"/>
  <c r="J273" i="16"/>
  <c r="E273" i="16"/>
  <c r="F272" i="15"/>
  <c r="G272" i="15"/>
  <c r="I272" i="15"/>
  <c r="C273" i="15"/>
  <c r="H273" i="14"/>
  <c r="J273" i="14"/>
  <c r="E273" i="14"/>
  <c r="F273" i="16"/>
  <c r="G273" i="16"/>
  <c r="I273" i="16"/>
  <c r="C274" i="16"/>
  <c r="H273" i="15"/>
  <c r="J273" i="15"/>
  <c r="E273" i="15"/>
  <c r="F273" i="14"/>
  <c r="G273" i="14"/>
  <c r="I273" i="14"/>
  <c r="C274" i="14"/>
  <c r="H274" i="16"/>
  <c r="J274" i="16"/>
  <c r="E274" i="16"/>
  <c r="F273" i="15"/>
  <c r="G273" i="15"/>
  <c r="I273" i="15"/>
  <c r="C274" i="15"/>
  <c r="H274" i="14"/>
  <c r="J274" i="14"/>
  <c r="E274" i="14"/>
  <c r="F274" i="16"/>
  <c r="G274" i="16"/>
  <c r="I274" i="16"/>
  <c r="C275" i="16"/>
  <c r="H274" i="15"/>
  <c r="J274" i="15"/>
  <c r="E274" i="15"/>
  <c r="I274" i="14"/>
  <c r="C275" i="14"/>
  <c r="F274" i="14"/>
  <c r="G274" i="14"/>
  <c r="E275" i="16"/>
  <c r="H275" i="16"/>
  <c r="J275" i="16"/>
  <c r="F274" i="15"/>
  <c r="G274" i="15"/>
  <c r="I274" i="15"/>
  <c r="C275" i="15"/>
  <c r="E275" i="14"/>
  <c r="H275" i="14"/>
  <c r="J275" i="14"/>
  <c r="I275" i="16"/>
  <c r="C276" i="16"/>
  <c r="F275" i="16"/>
  <c r="G275" i="16"/>
  <c r="H275" i="15"/>
  <c r="J275" i="15"/>
  <c r="E275" i="15"/>
  <c r="F275" i="14"/>
  <c r="G275" i="14"/>
  <c r="I275" i="14"/>
  <c r="C276" i="14"/>
  <c r="H276" i="16"/>
  <c r="J276" i="16"/>
  <c r="E276" i="16"/>
  <c r="F275" i="15"/>
  <c r="G275" i="15"/>
  <c r="I275" i="15"/>
  <c r="C276" i="15"/>
  <c r="H276" i="14"/>
  <c r="J276" i="14"/>
  <c r="E276" i="14"/>
  <c r="F276" i="16"/>
  <c r="G276" i="16"/>
  <c r="I276" i="16"/>
  <c r="C277" i="16"/>
  <c r="E276" i="15"/>
  <c r="H276" i="15"/>
  <c r="J276" i="15"/>
  <c r="F276" i="14"/>
  <c r="G276" i="14"/>
  <c r="I276" i="14"/>
  <c r="C277" i="14"/>
  <c r="E277" i="16"/>
  <c r="H277" i="16"/>
  <c r="J277" i="16"/>
  <c r="F276" i="15"/>
  <c r="G276" i="15"/>
  <c r="I276" i="15"/>
  <c r="C277" i="15"/>
  <c r="H277" i="14"/>
  <c r="J277" i="14"/>
  <c r="E277" i="14"/>
  <c r="I277" i="16"/>
  <c r="C278" i="16"/>
  <c r="F277" i="16"/>
  <c r="G277" i="16"/>
  <c r="E277" i="15"/>
  <c r="H277" i="15"/>
  <c r="J277" i="15"/>
  <c r="I277" i="14"/>
  <c r="C278" i="14"/>
  <c r="F277" i="14"/>
  <c r="G277" i="14"/>
  <c r="E278" i="16"/>
  <c r="H278" i="16"/>
  <c r="J278" i="16"/>
  <c r="I277" i="15"/>
  <c r="C278" i="15"/>
  <c r="F277" i="15"/>
  <c r="G277" i="15"/>
  <c r="H278" i="14"/>
  <c r="J278" i="14"/>
  <c r="E278" i="14"/>
  <c r="F278" i="16"/>
  <c r="G278" i="16"/>
  <c r="I278" i="16"/>
  <c r="C279" i="16"/>
  <c r="E278" i="15"/>
  <c r="H278" i="15"/>
  <c r="J278" i="15"/>
  <c r="I278" i="14"/>
  <c r="C279" i="14"/>
  <c r="F278" i="14"/>
  <c r="G278" i="14"/>
  <c r="H279" i="16"/>
  <c r="J279" i="16"/>
  <c r="E279" i="16"/>
  <c r="F278" i="15"/>
  <c r="G278" i="15"/>
  <c r="I278" i="15"/>
  <c r="C279" i="15"/>
  <c r="H279" i="14"/>
  <c r="J279" i="14"/>
  <c r="E279" i="14"/>
  <c r="I279" i="16"/>
  <c r="C280" i="16"/>
  <c r="F279" i="16"/>
  <c r="G279" i="16"/>
  <c r="H279" i="15"/>
  <c r="J279" i="15"/>
  <c r="E279" i="15"/>
  <c r="I279" i="14"/>
  <c r="C280" i="14"/>
  <c r="F279" i="14"/>
  <c r="G279" i="14"/>
  <c r="H280" i="16"/>
  <c r="J280" i="16"/>
  <c r="E280" i="16"/>
  <c r="I279" i="15"/>
  <c r="C280" i="15"/>
  <c r="F279" i="15"/>
  <c r="G279" i="15"/>
  <c r="H280" i="14"/>
  <c r="J280" i="14"/>
  <c r="E280" i="14"/>
  <c r="I280" i="16"/>
  <c r="C281" i="16"/>
  <c r="F280" i="16"/>
  <c r="G280" i="16"/>
  <c r="E280" i="15"/>
  <c r="H280" i="15"/>
  <c r="J280" i="15"/>
  <c r="F280" i="14"/>
  <c r="G280" i="14"/>
  <c r="I280" i="14"/>
  <c r="C281" i="14"/>
  <c r="E281" i="16"/>
  <c r="H281" i="16"/>
  <c r="J281" i="16"/>
  <c r="I280" i="15"/>
  <c r="C281" i="15"/>
  <c r="F280" i="15"/>
  <c r="G280" i="15"/>
  <c r="H281" i="14"/>
  <c r="J281" i="14"/>
  <c r="E281" i="14"/>
  <c r="I281" i="16"/>
  <c r="C282" i="16"/>
  <c r="F281" i="16"/>
  <c r="G281" i="16"/>
  <c r="E281" i="15"/>
  <c r="H281" i="15"/>
  <c r="J281" i="15"/>
  <c r="F281" i="14"/>
  <c r="G281" i="14"/>
  <c r="I281" i="14"/>
  <c r="C282" i="14"/>
  <c r="E282" i="16"/>
  <c r="H282" i="16"/>
  <c r="J282" i="16"/>
  <c r="I281" i="15"/>
  <c r="C282" i="15"/>
  <c r="F281" i="15"/>
  <c r="G281" i="15"/>
  <c r="H282" i="14"/>
  <c r="J282" i="14"/>
  <c r="E282" i="14"/>
  <c r="I282" i="16"/>
  <c r="C283" i="16"/>
  <c r="F282" i="16"/>
  <c r="G282" i="16"/>
  <c r="H282" i="15"/>
  <c r="J282" i="15"/>
  <c r="E282" i="15"/>
  <c r="F282" i="14"/>
  <c r="G282" i="14"/>
  <c r="I282" i="14"/>
  <c r="C283" i="14"/>
  <c r="H283" i="16"/>
  <c r="J283" i="16"/>
  <c r="E283" i="16"/>
  <c r="I282" i="15"/>
  <c r="C283" i="15"/>
  <c r="F282" i="15"/>
  <c r="G282" i="15"/>
  <c r="H283" i="14"/>
  <c r="J283" i="14"/>
  <c r="E283" i="14"/>
  <c r="F283" i="16"/>
  <c r="G283" i="16"/>
  <c r="I283" i="16"/>
  <c r="C284" i="16"/>
  <c r="H283" i="15"/>
  <c r="J283" i="15"/>
  <c r="E283" i="15"/>
  <c r="I283" i="14"/>
  <c r="C284" i="14"/>
  <c r="F283" i="14"/>
  <c r="G283" i="14"/>
  <c r="E284" i="16"/>
  <c r="H284" i="16"/>
  <c r="J284" i="16"/>
  <c r="I283" i="15"/>
  <c r="C284" i="15"/>
  <c r="F283" i="15"/>
  <c r="G283" i="15"/>
  <c r="H284" i="14"/>
  <c r="J284" i="14"/>
  <c r="E284" i="14"/>
  <c r="F284" i="16"/>
  <c r="G284" i="16"/>
  <c r="I284" i="16"/>
  <c r="C285" i="16"/>
  <c r="E284" i="15"/>
  <c r="H284" i="15"/>
  <c r="J284" i="15"/>
  <c r="I284" i="14"/>
  <c r="C285" i="14"/>
  <c r="F284" i="14"/>
  <c r="G284" i="14"/>
  <c r="H285" i="16"/>
  <c r="J285" i="16"/>
  <c r="E285" i="16"/>
  <c r="I284" i="15"/>
  <c r="C285" i="15"/>
  <c r="F284" i="15"/>
  <c r="G284" i="15"/>
  <c r="H285" i="14"/>
  <c r="J285" i="14"/>
  <c r="E285" i="14"/>
  <c r="I285" i="16"/>
  <c r="C286" i="16"/>
  <c r="F285" i="16"/>
  <c r="G285" i="16"/>
  <c r="H285" i="15"/>
  <c r="J285" i="15"/>
  <c r="E285" i="15"/>
  <c r="I285" i="14"/>
  <c r="C286" i="14"/>
  <c r="F285" i="14"/>
  <c r="G285" i="14"/>
  <c r="H286" i="16"/>
  <c r="J286" i="16"/>
  <c r="E286" i="16"/>
  <c r="F285" i="15"/>
  <c r="G285" i="15"/>
  <c r="I285" i="15"/>
  <c r="C286" i="15"/>
  <c r="H286" i="14"/>
  <c r="J286" i="14"/>
  <c r="E286" i="14"/>
  <c r="I286" i="16"/>
  <c r="C287" i="16"/>
  <c r="F286" i="16"/>
  <c r="G286" i="16"/>
  <c r="H286" i="15"/>
  <c r="J286" i="15"/>
  <c r="E286" i="15"/>
  <c r="I286" i="14"/>
  <c r="C287" i="14"/>
  <c r="F286" i="14"/>
  <c r="G286" i="14"/>
  <c r="E287" i="16"/>
  <c r="H287" i="16"/>
  <c r="J287" i="16"/>
  <c r="I286" i="15"/>
  <c r="C287" i="15"/>
  <c r="F286" i="15"/>
  <c r="G286" i="15"/>
  <c r="E287" i="14"/>
  <c r="H287" i="14"/>
  <c r="J287" i="14"/>
  <c r="F287" i="16"/>
  <c r="G287" i="16"/>
  <c r="I287" i="16"/>
  <c r="C288" i="16"/>
  <c r="H287" i="15"/>
  <c r="J287" i="15"/>
  <c r="E287" i="15"/>
  <c r="I287" i="14"/>
  <c r="C288" i="14"/>
  <c r="F287" i="14"/>
  <c r="G287" i="14"/>
  <c r="E288" i="16"/>
  <c r="H288" i="16"/>
  <c r="J288" i="16"/>
  <c r="I287" i="15"/>
  <c r="C288" i="15"/>
  <c r="F287" i="15"/>
  <c r="G287" i="15"/>
  <c r="H288" i="14"/>
  <c r="J288" i="14"/>
  <c r="E288" i="14"/>
  <c r="F288" i="16"/>
  <c r="G288" i="16"/>
  <c r="I288" i="16"/>
  <c r="C289" i="16"/>
  <c r="E288" i="15"/>
  <c r="H288" i="15"/>
  <c r="J288" i="15"/>
  <c r="I288" i="14"/>
  <c r="C289" i="14"/>
  <c r="F288" i="14"/>
  <c r="G288" i="14"/>
  <c r="E289" i="16"/>
  <c r="H289" i="16"/>
  <c r="J289" i="16"/>
  <c r="F288" i="15"/>
  <c r="G288" i="15"/>
  <c r="I288" i="15"/>
  <c r="C289" i="15"/>
  <c r="H289" i="14"/>
  <c r="J289" i="14"/>
  <c r="E289" i="14"/>
  <c r="I289" i="16"/>
  <c r="C290" i="16"/>
  <c r="F289" i="16"/>
  <c r="G289" i="16"/>
  <c r="H289" i="15"/>
  <c r="J289" i="15"/>
  <c r="E289" i="15"/>
  <c r="I289" i="14"/>
  <c r="C290" i="14"/>
  <c r="F289" i="14"/>
  <c r="G289" i="14"/>
  <c r="E290" i="16"/>
  <c r="H290" i="16"/>
  <c r="J290" i="16"/>
  <c r="F289" i="15"/>
  <c r="G289" i="15"/>
  <c r="I289" i="15"/>
  <c r="C290" i="15"/>
  <c r="H290" i="14"/>
  <c r="J290" i="14"/>
  <c r="E290" i="14"/>
  <c r="I290" i="16"/>
  <c r="C291" i="16"/>
  <c r="F290" i="16"/>
  <c r="G290" i="16"/>
  <c r="E290" i="15"/>
  <c r="H290" i="15"/>
  <c r="J290" i="15"/>
  <c r="I290" i="14"/>
  <c r="C291" i="14"/>
  <c r="F290" i="14"/>
  <c r="G290" i="14"/>
  <c r="H291" i="16"/>
  <c r="J291" i="16"/>
  <c r="E291" i="16"/>
  <c r="I290" i="15"/>
  <c r="C291" i="15"/>
  <c r="F290" i="15"/>
  <c r="G290" i="15"/>
  <c r="H291" i="14"/>
  <c r="J291" i="14"/>
  <c r="E291" i="14"/>
  <c r="F291" i="16"/>
  <c r="G291" i="16"/>
  <c r="I291" i="16"/>
  <c r="C292" i="16"/>
  <c r="H291" i="15"/>
  <c r="J291" i="15"/>
  <c r="E291" i="15"/>
  <c r="I291" i="14"/>
  <c r="C292" i="14"/>
  <c r="F291" i="14"/>
  <c r="G291" i="14"/>
  <c r="H292" i="16"/>
  <c r="J292" i="16"/>
  <c r="E292" i="16"/>
  <c r="F291" i="15"/>
  <c r="G291" i="15"/>
  <c r="I291" i="15"/>
  <c r="C292" i="15"/>
  <c r="H292" i="14"/>
  <c r="J292" i="14"/>
  <c r="E292" i="14"/>
  <c r="F292" i="16"/>
  <c r="G292" i="16"/>
  <c r="I292" i="16"/>
  <c r="C293" i="16"/>
  <c r="H292" i="15"/>
  <c r="J292" i="15"/>
  <c r="E292" i="15"/>
  <c r="F292" i="14"/>
  <c r="G292" i="14"/>
  <c r="I292" i="14"/>
  <c r="C293" i="14"/>
  <c r="E293" i="16"/>
  <c r="H293" i="16"/>
  <c r="J293" i="16"/>
  <c r="I292" i="15"/>
  <c r="C293" i="15"/>
  <c r="F292" i="15"/>
  <c r="G292" i="15"/>
  <c r="H293" i="14"/>
  <c r="J293" i="14"/>
  <c r="E293" i="14"/>
  <c r="I293" i="16"/>
  <c r="C294" i="16"/>
  <c r="F293" i="16"/>
  <c r="G293" i="16"/>
  <c r="H293" i="15"/>
  <c r="J293" i="15"/>
  <c r="E293" i="15"/>
  <c r="I293" i="14"/>
  <c r="C294" i="14"/>
  <c r="F293" i="14"/>
  <c r="G293" i="14"/>
  <c r="H294" i="16"/>
  <c r="J294" i="16"/>
  <c r="E294" i="16"/>
  <c r="F293" i="15"/>
  <c r="G293" i="15"/>
  <c r="I293" i="15"/>
  <c r="C294" i="15"/>
  <c r="H294" i="14"/>
  <c r="J294" i="14"/>
  <c r="E294" i="14"/>
  <c r="I294" i="16"/>
  <c r="C295" i="16"/>
  <c r="F294" i="16"/>
  <c r="G294" i="16"/>
  <c r="E294" i="15"/>
  <c r="H294" i="15"/>
  <c r="J294" i="15"/>
  <c r="I294" i="14"/>
  <c r="C295" i="14"/>
  <c r="F294" i="14"/>
  <c r="G294" i="14"/>
  <c r="H295" i="16"/>
  <c r="J295" i="16"/>
  <c r="E295" i="16"/>
  <c r="I294" i="15"/>
  <c r="C295" i="15"/>
  <c r="F294" i="15"/>
  <c r="G294" i="15"/>
  <c r="H295" i="14"/>
  <c r="J295" i="14"/>
  <c r="E295" i="14"/>
  <c r="F295" i="16"/>
  <c r="G295" i="16"/>
  <c r="I295" i="16"/>
  <c r="C296" i="16"/>
  <c r="H295" i="15"/>
  <c r="J295" i="15"/>
  <c r="E295" i="15"/>
  <c r="F295" i="14"/>
  <c r="G295" i="14"/>
  <c r="I295" i="14"/>
  <c r="C296" i="14"/>
  <c r="H296" i="16"/>
  <c r="J296" i="16"/>
  <c r="E296" i="16"/>
  <c r="I295" i="15"/>
  <c r="C296" i="15"/>
  <c r="F295" i="15"/>
  <c r="G295" i="15"/>
  <c r="E296" i="14"/>
  <c r="H296" i="14"/>
  <c r="J296" i="14"/>
  <c r="F296" i="16"/>
  <c r="G296" i="16"/>
  <c r="I296" i="16"/>
  <c r="C297" i="16"/>
  <c r="H296" i="15"/>
  <c r="J296" i="15"/>
  <c r="E296" i="15"/>
  <c r="I296" i="14"/>
  <c r="C297" i="14"/>
  <c r="F296" i="14"/>
  <c r="G296" i="14"/>
  <c r="H297" i="16"/>
  <c r="J297" i="16"/>
  <c r="E297" i="16"/>
  <c r="F296" i="15"/>
  <c r="G296" i="15"/>
  <c r="I296" i="15"/>
  <c r="C297" i="15"/>
  <c r="E297" i="14"/>
  <c r="H297" i="14"/>
  <c r="J297" i="14"/>
  <c r="I297" i="16"/>
  <c r="C298" i="16"/>
  <c r="F297" i="16"/>
  <c r="G297" i="16"/>
  <c r="H297" i="15"/>
  <c r="J297" i="15"/>
  <c r="E297" i="15"/>
  <c r="I297" i="14"/>
  <c r="C298" i="14"/>
  <c r="F297" i="14"/>
  <c r="G297" i="14"/>
  <c r="H298" i="16"/>
  <c r="J298" i="16"/>
  <c r="E298" i="16"/>
  <c r="I297" i="15"/>
  <c r="C298" i="15"/>
  <c r="F297" i="15"/>
  <c r="G297" i="15"/>
  <c r="H298" i="14"/>
  <c r="J298" i="14"/>
  <c r="E298" i="14"/>
  <c r="I298" i="16"/>
  <c r="C299" i="16"/>
  <c r="F298" i="16"/>
  <c r="G298" i="16"/>
  <c r="H298" i="15"/>
  <c r="J298" i="15"/>
  <c r="E298" i="15"/>
  <c r="I298" i="14"/>
  <c r="C299" i="14"/>
  <c r="F298" i="14"/>
  <c r="G298" i="14"/>
  <c r="H299" i="16"/>
  <c r="J299" i="16"/>
  <c r="E299" i="16"/>
  <c r="F298" i="15"/>
  <c r="G298" i="15"/>
  <c r="I298" i="15"/>
  <c r="C299" i="15"/>
  <c r="H299" i="14"/>
  <c r="J299" i="14"/>
  <c r="E299" i="14"/>
  <c r="F299" i="16"/>
  <c r="G299" i="16"/>
  <c r="I299" i="16"/>
  <c r="C300" i="16"/>
  <c r="E299" i="15"/>
  <c r="H299" i="15"/>
  <c r="J299" i="15"/>
  <c r="I299" i="14"/>
  <c r="C300" i="14"/>
  <c r="F299" i="14"/>
  <c r="G299" i="14"/>
  <c r="H300" i="16"/>
  <c r="J300" i="16"/>
  <c r="E300" i="16"/>
  <c r="F299" i="15"/>
  <c r="G299" i="15"/>
  <c r="I299" i="15"/>
  <c r="C300" i="15"/>
  <c r="E300" i="14"/>
  <c r="H300" i="14"/>
  <c r="J300" i="14"/>
  <c r="F300" i="16"/>
  <c r="G300" i="16"/>
  <c r="I300" i="16"/>
  <c r="C301" i="16"/>
  <c r="H300" i="15"/>
  <c r="J300" i="15"/>
  <c r="E300" i="15"/>
  <c r="I300" i="14"/>
  <c r="C301" i="14"/>
  <c r="F300" i="14"/>
  <c r="G300" i="14"/>
  <c r="H301" i="16"/>
  <c r="J301" i="16"/>
  <c r="E301" i="16"/>
  <c r="F300" i="15"/>
  <c r="G300" i="15"/>
  <c r="I300" i="15"/>
  <c r="C301" i="15"/>
  <c r="E301" i="14"/>
  <c r="H301" i="14"/>
  <c r="J301" i="14"/>
  <c r="I301" i="16"/>
  <c r="C302" i="16"/>
  <c r="F301" i="16"/>
  <c r="G301" i="16"/>
  <c r="E301" i="15"/>
  <c r="H301" i="15"/>
  <c r="J301" i="15"/>
  <c r="I301" i="14"/>
  <c r="C302" i="14"/>
  <c r="F301" i="14"/>
  <c r="G301" i="14"/>
  <c r="E302" i="16"/>
  <c r="H302" i="16"/>
  <c r="J302" i="16"/>
  <c r="F301" i="15"/>
  <c r="G301" i="15"/>
  <c r="I301" i="15"/>
  <c r="C302" i="15"/>
  <c r="H302" i="14"/>
  <c r="J302" i="14"/>
  <c r="E302" i="14"/>
  <c r="I302" i="16"/>
  <c r="C303" i="16"/>
  <c r="F302" i="16"/>
  <c r="G302" i="16"/>
  <c r="H302" i="15"/>
  <c r="J302" i="15"/>
  <c r="E302" i="15"/>
  <c r="F302" i="14"/>
  <c r="G302" i="14"/>
  <c r="I302" i="14"/>
  <c r="C303" i="14"/>
  <c r="H303" i="16"/>
  <c r="J303" i="16"/>
  <c r="E303" i="16"/>
  <c r="I302" i="15"/>
  <c r="C303" i="15"/>
  <c r="F302" i="15"/>
  <c r="G302" i="15"/>
  <c r="E303" i="14"/>
  <c r="H303" i="14"/>
  <c r="J303" i="14"/>
  <c r="F303" i="16"/>
  <c r="G303" i="16"/>
  <c r="I303" i="16"/>
  <c r="C304" i="16"/>
  <c r="H303" i="15"/>
  <c r="J303" i="15"/>
  <c r="E303" i="15"/>
  <c r="I303" i="14"/>
  <c r="C304" i="14"/>
  <c r="F303" i="14"/>
  <c r="G303" i="14"/>
  <c r="H304" i="16"/>
  <c r="J304" i="16"/>
  <c r="E304" i="16"/>
  <c r="F303" i="15"/>
  <c r="G303" i="15"/>
  <c r="I303" i="15"/>
  <c r="C304" i="15"/>
  <c r="H304" i="14"/>
  <c r="J304" i="14"/>
  <c r="E304" i="14"/>
  <c r="I304" i="16"/>
  <c r="C305" i="16"/>
  <c r="F304" i="16"/>
  <c r="G304" i="16"/>
  <c r="H304" i="15"/>
  <c r="J304" i="15"/>
  <c r="E304" i="15"/>
  <c r="I304" i="14"/>
  <c r="C305" i="14"/>
  <c r="F304" i="14"/>
  <c r="G304" i="14"/>
  <c r="H305" i="16"/>
  <c r="J305" i="16"/>
  <c r="E305" i="16"/>
  <c r="F304" i="15"/>
  <c r="G304" i="15"/>
  <c r="I304" i="15"/>
  <c r="C305" i="15"/>
  <c r="H305" i="14"/>
  <c r="J305" i="14"/>
  <c r="E305" i="14"/>
  <c r="I305" i="16"/>
  <c r="C306" i="16"/>
  <c r="F305" i="16"/>
  <c r="G305" i="16"/>
  <c r="H305" i="15"/>
  <c r="J305" i="15"/>
  <c r="E305" i="15"/>
  <c r="F305" i="14"/>
  <c r="G305" i="14"/>
  <c r="I305" i="14"/>
  <c r="C306" i="14"/>
  <c r="E306" i="16"/>
  <c r="H306" i="16"/>
  <c r="J306" i="16"/>
  <c r="F305" i="15"/>
  <c r="G305" i="15"/>
  <c r="I305" i="15"/>
  <c r="C306" i="15"/>
  <c r="H306" i="14"/>
  <c r="J306" i="14"/>
  <c r="E306" i="14"/>
  <c r="F306" i="16"/>
  <c r="G306" i="16"/>
  <c r="I306" i="16"/>
  <c r="C307" i="16"/>
  <c r="H306" i="15"/>
  <c r="J306" i="15"/>
  <c r="E306" i="15"/>
  <c r="F306" i="14"/>
  <c r="G306" i="14"/>
  <c r="I306" i="14"/>
  <c r="C307" i="14"/>
  <c r="H307" i="16"/>
  <c r="J307" i="16"/>
  <c r="E307" i="16"/>
  <c r="I306" i="15"/>
  <c r="C307" i="15"/>
  <c r="F306" i="15"/>
  <c r="G306" i="15"/>
  <c r="E307" i="14"/>
  <c r="H307" i="14"/>
  <c r="J307" i="14"/>
  <c r="F307" i="16"/>
  <c r="G307" i="16"/>
  <c r="I307" i="16"/>
  <c r="C308" i="16"/>
  <c r="E307" i="15"/>
  <c r="H307" i="15"/>
  <c r="J307" i="15"/>
  <c r="F307" i="14"/>
  <c r="G307" i="14"/>
  <c r="I307" i="14"/>
  <c r="C308" i="14"/>
  <c r="H308" i="16"/>
  <c r="J308" i="16"/>
  <c r="E308" i="16"/>
  <c r="F307" i="15"/>
  <c r="G307" i="15"/>
  <c r="I307" i="15"/>
  <c r="C308" i="15"/>
  <c r="H308" i="14"/>
  <c r="J308" i="14"/>
  <c r="E308" i="14"/>
  <c r="I308" i="16"/>
  <c r="C309" i="16"/>
  <c r="F308" i="16"/>
  <c r="G308" i="16"/>
  <c r="H308" i="15"/>
  <c r="J308" i="15"/>
  <c r="E308" i="15"/>
  <c r="F308" i="14"/>
  <c r="G308" i="14"/>
  <c r="I308" i="14"/>
  <c r="C309" i="14"/>
  <c r="H309" i="16"/>
  <c r="J309" i="16"/>
  <c r="E309" i="16"/>
  <c r="F308" i="15"/>
  <c r="G308" i="15"/>
  <c r="I308" i="15"/>
  <c r="C309" i="15"/>
  <c r="H309" i="14"/>
  <c r="J309" i="14"/>
  <c r="E309" i="14"/>
  <c r="I309" i="16"/>
  <c r="C310" i="16"/>
  <c r="F309" i="16"/>
  <c r="G309" i="16"/>
  <c r="H309" i="15"/>
  <c r="J309" i="15"/>
  <c r="E309" i="15"/>
  <c r="F309" i="14"/>
  <c r="G309" i="14"/>
  <c r="I309" i="14"/>
  <c r="C310" i="14"/>
  <c r="H310" i="16"/>
  <c r="J310" i="16"/>
  <c r="E310" i="16"/>
  <c r="F309" i="15"/>
  <c r="G309" i="15"/>
  <c r="I309" i="15"/>
  <c r="C310" i="15"/>
  <c r="H310" i="14"/>
  <c r="J310" i="14"/>
  <c r="E310" i="14"/>
  <c r="F310" i="16"/>
  <c r="G310" i="16"/>
  <c r="I310" i="16"/>
  <c r="C311" i="16"/>
  <c r="H310" i="15"/>
  <c r="J310" i="15"/>
  <c r="E310" i="15"/>
  <c r="F310" i="14"/>
  <c r="G310" i="14"/>
  <c r="I310" i="14"/>
  <c r="C311" i="14"/>
  <c r="H311" i="16"/>
  <c r="J311" i="16"/>
  <c r="E311" i="16"/>
  <c r="I310" i="15"/>
  <c r="C311" i="15"/>
  <c r="F310" i="15"/>
  <c r="G310" i="15"/>
  <c r="H311" i="14"/>
  <c r="J311" i="14"/>
  <c r="E311" i="14"/>
  <c r="I311" i="16"/>
  <c r="C312" i="16"/>
  <c r="F311" i="16"/>
  <c r="G311" i="16"/>
  <c r="E311" i="15"/>
  <c r="H311" i="15"/>
  <c r="J311" i="15"/>
  <c r="F311" i="14"/>
  <c r="G311" i="14"/>
  <c r="I311" i="14"/>
  <c r="C312" i="14"/>
  <c r="E312" i="16"/>
  <c r="H312" i="16"/>
  <c r="J312" i="16"/>
  <c r="I311" i="15"/>
  <c r="C312" i="15"/>
  <c r="F311" i="15"/>
  <c r="G311" i="15"/>
  <c r="E312" i="14"/>
  <c r="H312" i="14"/>
  <c r="J312" i="14"/>
  <c r="F312" i="16"/>
  <c r="G312" i="16"/>
  <c r="I312" i="16"/>
  <c r="C313" i="16"/>
  <c r="H312" i="15"/>
  <c r="J312" i="15"/>
  <c r="E312" i="15"/>
  <c r="I312" i="14"/>
  <c r="C313" i="14"/>
  <c r="F312" i="14"/>
  <c r="G312" i="14"/>
  <c r="E313" i="16"/>
  <c r="H313" i="16"/>
  <c r="J313" i="16"/>
  <c r="F312" i="15"/>
  <c r="G312" i="15"/>
  <c r="I312" i="15"/>
  <c r="C313" i="15"/>
  <c r="E313" i="14"/>
  <c r="H313" i="14"/>
  <c r="J313" i="14"/>
  <c r="I313" i="16"/>
  <c r="C314" i="16"/>
  <c r="F313" i="16"/>
  <c r="G313" i="16"/>
  <c r="H313" i="15"/>
  <c r="J313" i="15"/>
  <c r="E313" i="15"/>
  <c r="I313" i="14"/>
  <c r="C314" i="14"/>
  <c r="F313" i="14"/>
  <c r="G313" i="14"/>
  <c r="E314" i="16"/>
  <c r="H314" i="16"/>
  <c r="J314" i="16"/>
  <c r="I313" i="15"/>
  <c r="C314" i="15"/>
  <c r="F313" i="15"/>
  <c r="G313" i="15"/>
  <c r="E314" i="14"/>
  <c r="H314" i="14"/>
  <c r="J314" i="14"/>
  <c r="F314" i="16"/>
  <c r="G314" i="16"/>
  <c r="I314" i="16"/>
  <c r="C315" i="16"/>
  <c r="E314" i="15"/>
  <c r="H314" i="15"/>
  <c r="J314" i="15"/>
  <c r="F314" i="14"/>
  <c r="G314" i="14"/>
  <c r="I314" i="14"/>
  <c r="C315" i="14"/>
  <c r="H315" i="16"/>
  <c r="J315" i="16"/>
  <c r="E315" i="16"/>
  <c r="I314" i="15"/>
  <c r="C315" i="15"/>
  <c r="F314" i="15"/>
  <c r="G314" i="15"/>
  <c r="H315" i="14"/>
  <c r="J315" i="14"/>
  <c r="E315" i="14"/>
  <c r="F315" i="16"/>
  <c r="G315" i="16"/>
  <c r="I315" i="16"/>
  <c r="C316" i="16"/>
  <c r="H315" i="15"/>
  <c r="J315" i="15"/>
  <c r="E315" i="15"/>
  <c r="F315" i="14"/>
  <c r="G315" i="14"/>
  <c r="I315" i="14"/>
  <c r="C316" i="14"/>
  <c r="H316" i="16"/>
  <c r="J316" i="16"/>
  <c r="E316" i="16"/>
  <c r="I315" i="15"/>
  <c r="C316" i="15"/>
  <c r="F315" i="15"/>
  <c r="G315" i="15"/>
  <c r="H316" i="14"/>
  <c r="J316" i="14"/>
  <c r="E316" i="14"/>
  <c r="F316" i="16"/>
  <c r="G316" i="16"/>
  <c r="I316" i="16"/>
  <c r="C317" i="16"/>
  <c r="H316" i="15"/>
  <c r="J316" i="15"/>
  <c r="E316" i="15"/>
  <c r="I316" i="14"/>
  <c r="C317" i="14"/>
  <c r="F316" i="14"/>
  <c r="G316" i="14"/>
  <c r="H317" i="16"/>
  <c r="J317" i="16"/>
  <c r="E317" i="16"/>
  <c r="F316" i="15"/>
  <c r="G316" i="15"/>
  <c r="I316" i="15"/>
  <c r="C317" i="15"/>
  <c r="H317" i="14"/>
  <c r="J317" i="14"/>
  <c r="E317" i="14"/>
  <c r="I317" i="16"/>
  <c r="C318" i="16"/>
  <c r="F317" i="16"/>
  <c r="G317" i="16"/>
  <c r="H317" i="15"/>
  <c r="J317" i="15"/>
  <c r="E317" i="15"/>
  <c r="F317" i="14"/>
  <c r="G317" i="14"/>
  <c r="I317" i="14"/>
  <c r="C318" i="14"/>
  <c r="E318" i="16"/>
  <c r="H318" i="16"/>
  <c r="J318" i="16"/>
  <c r="F317" i="15"/>
  <c r="G317" i="15"/>
  <c r="I317" i="15"/>
  <c r="C318" i="15"/>
  <c r="H318" i="14"/>
  <c r="J318" i="14"/>
  <c r="E318" i="14"/>
  <c r="I318" i="16"/>
  <c r="C319" i="16"/>
  <c r="F318" i="16"/>
  <c r="G318" i="16"/>
  <c r="H318" i="15"/>
  <c r="J318" i="15"/>
  <c r="E318" i="15"/>
  <c r="F318" i="14"/>
  <c r="G318" i="14"/>
  <c r="I318" i="14"/>
  <c r="C319" i="14"/>
  <c r="E319" i="16"/>
  <c r="H319" i="16"/>
  <c r="J319" i="16"/>
  <c r="I318" i="15"/>
  <c r="C319" i="15"/>
  <c r="F318" i="15"/>
  <c r="G318" i="15"/>
  <c r="H319" i="14"/>
  <c r="J319" i="14"/>
  <c r="E319" i="14"/>
  <c r="I319" i="16"/>
  <c r="C320" i="16"/>
  <c r="F319" i="16"/>
  <c r="G319" i="16"/>
  <c r="H319" i="15"/>
  <c r="J319" i="15"/>
  <c r="E319" i="15"/>
  <c r="I319" i="14"/>
  <c r="C320" i="14"/>
  <c r="F319" i="14"/>
  <c r="G319" i="14"/>
  <c r="H320" i="16"/>
  <c r="J320" i="16"/>
  <c r="E320" i="16"/>
  <c r="I319" i="15"/>
  <c r="C320" i="15"/>
  <c r="F319" i="15"/>
  <c r="G319" i="15"/>
  <c r="H320" i="14"/>
  <c r="J320" i="14"/>
  <c r="E320" i="14"/>
  <c r="F320" i="16"/>
  <c r="G320" i="16"/>
  <c r="I320" i="16"/>
  <c r="C321" i="16"/>
  <c r="E320" i="15"/>
  <c r="H320" i="15"/>
  <c r="J320" i="15"/>
  <c r="I320" i="14"/>
  <c r="C321" i="14"/>
  <c r="F320" i="14"/>
  <c r="G320" i="14"/>
  <c r="H321" i="16"/>
  <c r="J321" i="16"/>
  <c r="E321" i="16"/>
  <c r="F320" i="15"/>
  <c r="G320" i="15"/>
  <c r="I320" i="15"/>
  <c r="C321" i="15"/>
  <c r="E321" i="14"/>
  <c r="H321" i="14"/>
  <c r="J321" i="14"/>
  <c r="I321" i="16"/>
  <c r="C322" i="16"/>
  <c r="F321" i="16"/>
  <c r="G321" i="16"/>
  <c r="H321" i="15"/>
  <c r="J321" i="15"/>
  <c r="E321" i="15"/>
  <c r="I321" i="14"/>
  <c r="C322" i="14"/>
  <c r="F321" i="14"/>
  <c r="G321" i="14"/>
  <c r="H322" i="16"/>
  <c r="J322" i="16"/>
  <c r="E322" i="16"/>
  <c r="I321" i="15"/>
  <c r="C322" i="15"/>
  <c r="F321" i="15"/>
  <c r="G321" i="15"/>
  <c r="H322" i="14"/>
  <c r="J322" i="14"/>
  <c r="E322" i="14"/>
  <c r="I322" i="16"/>
  <c r="C323" i="16"/>
  <c r="F322" i="16"/>
  <c r="G322" i="16"/>
  <c r="H322" i="15"/>
  <c r="J322" i="15"/>
  <c r="E322" i="15"/>
  <c r="F322" i="14"/>
  <c r="G322" i="14"/>
  <c r="I322" i="14"/>
  <c r="C323" i="14"/>
  <c r="H323" i="16"/>
  <c r="J323" i="16"/>
  <c r="E323" i="16"/>
  <c r="I322" i="15"/>
  <c r="C323" i="15"/>
  <c r="F322" i="15"/>
  <c r="G322" i="15"/>
  <c r="E323" i="14"/>
  <c r="H323" i="14"/>
  <c r="J323" i="14"/>
  <c r="F323" i="16"/>
  <c r="G323" i="16"/>
  <c r="I323" i="16"/>
  <c r="C324" i="16"/>
  <c r="H323" i="15"/>
  <c r="J323" i="15"/>
  <c r="E323" i="15"/>
  <c r="I323" i="14"/>
  <c r="C324" i="14"/>
  <c r="F323" i="14"/>
  <c r="G323" i="14"/>
  <c r="E324" i="16"/>
  <c r="H324" i="16"/>
  <c r="J324" i="16"/>
  <c r="I323" i="15"/>
  <c r="C324" i="15"/>
  <c r="F323" i="15"/>
  <c r="G323" i="15"/>
  <c r="E324" i="14"/>
  <c r="H324" i="14"/>
  <c r="J324" i="14"/>
  <c r="F324" i="16"/>
  <c r="G324" i="16"/>
  <c r="I324" i="16"/>
  <c r="C325" i="16"/>
  <c r="H324" i="15"/>
  <c r="J324" i="15"/>
  <c r="E324" i="15"/>
  <c r="F324" i="14"/>
  <c r="G324" i="14"/>
  <c r="I324" i="14"/>
  <c r="C325" i="14"/>
  <c r="H325" i="16"/>
  <c r="J325" i="16"/>
  <c r="E325" i="16"/>
  <c r="F324" i="15"/>
  <c r="G324" i="15"/>
  <c r="I324" i="15"/>
  <c r="C325" i="15"/>
  <c r="H325" i="14"/>
  <c r="J325" i="14"/>
  <c r="E325" i="14"/>
  <c r="I325" i="16"/>
  <c r="C326" i="16"/>
  <c r="F325" i="16"/>
  <c r="G325" i="16"/>
  <c r="E325" i="15"/>
  <c r="H325" i="15"/>
  <c r="J325" i="15"/>
  <c r="F325" i="14"/>
  <c r="G325" i="14"/>
  <c r="I325" i="14"/>
  <c r="C326" i="14"/>
  <c r="H326" i="16"/>
  <c r="J326" i="16"/>
  <c r="E326" i="16"/>
  <c r="F325" i="15"/>
  <c r="G325" i="15"/>
  <c r="I325" i="15"/>
  <c r="C326" i="15"/>
  <c r="E326" i="14"/>
  <c r="H326" i="14"/>
  <c r="J326" i="14"/>
  <c r="F326" i="16"/>
  <c r="G326" i="16"/>
  <c r="I326" i="16"/>
  <c r="C327" i="16"/>
  <c r="H326" i="15"/>
  <c r="J326" i="15"/>
  <c r="E326" i="15"/>
  <c r="F326" i="14"/>
  <c r="G326" i="14"/>
  <c r="I326" i="14"/>
  <c r="C327" i="14"/>
  <c r="H327" i="16"/>
  <c r="J327" i="16"/>
  <c r="E327" i="16"/>
  <c r="I326" i="15"/>
  <c r="C327" i="15"/>
  <c r="F326" i="15"/>
  <c r="G326" i="15"/>
  <c r="H327" i="14"/>
  <c r="J327" i="14"/>
  <c r="E327" i="14"/>
  <c r="I327" i="16"/>
  <c r="C328" i="16"/>
  <c r="F327" i="16"/>
  <c r="G327" i="16"/>
  <c r="H327" i="15"/>
  <c r="J327" i="15"/>
  <c r="E327" i="15"/>
  <c r="F327" i="14"/>
  <c r="G327" i="14"/>
  <c r="I327" i="14"/>
  <c r="C328" i="14"/>
  <c r="H328" i="16"/>
  <c r="J328" i="16"/>
  <c r="E328" i="16"/>
  <c r="I327" i="15"/>
  <c r="C328" i="15"/>
  <c r="F327" i="15"/>
  <c r="G327" i="15"/>
  <c r="H328" i="14"/>
  <c r="J328" i="14"/>
  <c r="E328" i="14"/>
  <c r="I328" i="16"/>
  <c r="C329" i="16"/>
  <c r="F328" i="16"/>
  <c r="G328" i="16"/>
  <c r="H328" i="15"/>
  <c r="J328" i="15"/>
  <c r="E328" i="15"/>
  <c r="I328" i="14"/>
  <c r="C329" i="14"/>
  <c r="F328" i="14"/>
  <c r="G328" i="14"/>
  <c r="H329" i="16"/>
  <c r="J329" i="16"/>
  <c r="E329" i="16"/>
  <c r="F328" i="15"/>
  <c r="G328" i="15"/>
  <c r="I328" i="15"/>
  <c r="C329" i="15"/>
  <c r="H329" i="14"/>
  <c r="J329" i="14"/>
  <c r="E329" i="14"/>
  <c r="F329" i="16"/>
  <c r="G329" i="16"/>
  <c r="I329" i="16"/>
  <c r="C330" i="16"/>
  <c r="H329" i="15"/>
  <c r="J329" i="15"/>
  <c r="E329" i="15"/>
  <c r="F329" i="14"/>
  <c r="G329" i="14"/>
  <c r="I329" i="14"/>
  <c r="C330" i="14"/>
  <c r="H330" i="16"/>
  <c r="J330" i="16"/>
  <c r="E330" i="16"/>
  <c r="F329" i="15"/>
  <c r="G329" i="15"/>
  <c r="I329" i="15"/>
  <c r="C330" i="15"/>
  <c r="H330" i="14"/>
  <c r="J330" i="14"/>
  <c r="E330" i="14"/>
  <c r="F330" i="16"/>
  <c r="G330" i="16"/>
  <c r="I330" i="16"/>
  <c r="C331" i="16"/>
  <c r="H330" i="15"/>
  <c r="J330" i="15"/>
  <c r="E330" i="15"/>
  <c r="I330" i="14"/>
  <c r="C331" i="14"/>
  <c r="F330" i="14"/>
  <c r="G330" i="14"/>
  <c r="H331" i="16"/>
  <c r="J331" i="16"/>
  <c r="E331" i="16"/>
  <c r="F330" i="15"/>
  <c r="G330" i="15"/>
  <c r="I330" i="15"/>
  <c r="C331" i="15"/>
  <c r="H331" i="14"/>
  <c r="J331" i="14"/>
  <c r="E331" i="14"/>
  <c r="I331" i="16"/>
  <c r="C332" i="16"/>
  <c r="F331" i="16"/>
  <c r="G331" i="16"/>
  <c r="E331" i="15"/>
  <c r="H331" i="15"/>
  <c r="J331" i="15"/>
  <c r="I331" i="14"/>
  <c r="C332" i="14"/>
  <c r="F331" i="14"/>
  <c r="G331" i="14"/>
  <c r="H332" i="16"/>
  <c r="J332" i="16"/>
  <c r="E332" i="16"/>
  <c r="I331" i="15"/>
  <c r="C332" i="15"/>
  <c r="F331" i="15"/>
  <c r="G331" i="15"/>
  <c r="H332" i="14"/>
  <c r="J332" i="14"/>
  <c r="E332" i="14"/>
  <c r="F332" i="16"/>
  <c r="G332" i="16"/>
  <c r="I332" i="16"/>
  <c r="C333" i="16"/>
  <c r="H332" i="15"/>
  <c r="J332" i="15"/>
  <c r="E332" i="15"/>
  <c r="I332" i="14"/>
  <c r="C333" i="14"/>
  <c r="F332" i="14"/>
  <c r="G332" i="14"/>
  <c r="H333" i="16"/>
  <c r="J333" i="16"/>
  <c r="E333" i="16"/>
  <c r="I332" i="15"/>
  <c r="C333" i="15"/>
  <c r="F332" i="15"/>
  <c r="G332" i="15"/>
  <c r="H333" i="14"/>
  <c r="J333" i="14"/>
  <c r="E333" i="14"/>
  <c r="I333" i="16"/>
  <c r="C334" i="16"/>
  <c r="F333" i="16"/>
  <c r="G333" i="16"/>
  <c r="H333" i="15"/>
  <c r="J333" i="15"/>
  <c r="E333" i="15"/>
  <c r="F333" i="14"/>
  <c r="G333" i="14"/>
  <c r="I333" i="14"/>
  <c r="C334" i="14"/>
  <c r="E334" i="16"/>
  <c r="H334" i="16"/>
  <c r="J334" i="16"/>
  <c r="F333" i="15"/>
  <c r="G333" i="15"/>
  <c r="I333" i="15"/>
  <c r="C334" i="15"/>
  <c r="H334" i="14"/>
  <c r="J334" i="14"/>
  <c r="E334" i="14"/>
  <c r="F334" i="16"/>
  <c r="G334" i="16"/>
  <c r="I334" i="16"/>
  <c r="C335" i="16"/>
  <c r="H334" i="15"/>
  <c r="J334" i="15"/>
  <c r="E334" i="15"/>
  <c r="I334" i="14"/>
  <c r="C335" i="14"/>
  <c r="F334" i="14"/>
  <c r="G334" i="14"/>
  <c r="H335" i="16"/>
  <c r="J335" i="16"/>
  <c r="E335" i="16"/>
  <c r="I334" i="15"/>
  <c r="C335" i="15"/>
  <c r="F334" i="15"/>
  <c r="G334" i="15"/>
  <c r="H335" i="14"/>
  <c r="J335" i="14"/>
  <c r="E335" i="14"/>
  <c r="I335" i="16"/>
  <c r="C336" i="16"/>
  <c r="F335" i="16"/>
  <c r="G335" i="16"/>
  <c r="E335" i="15"/>
  <c r="H335" i="15"/>
  <c r="J335" i="15"/>
  <c r="F335" i="14"/>
  <c r="G335" i="14"/>
  <c r="I335" i="14"/>
  <c r="C336" i="14"/>
  <c r="H336" i="16"/>
  <c r="J336" i="16"/>
  <c r="E336" i="16"/>
  <c r="F335" i="15"/>
  <c r="G335" i="15"/>
  <c r="I335" i="15"/>
  <c r="C336" i="15"/>
  <c r="H336" i="14"/>
  <c r="J336" i="14"/>
  <c r="E336" i="14"/>
  <c r="F336" i="16"/>
  <c r="G336" i="16"/>
  <c r="I336" i="16"/>
  <c r="C337" i="16"/>
  <c r="E336" i="15"/>
  <c r="H336" i="15"/>
  <c r="J336" i="15"/>
  <c r="F336" i="14"/>
  <c r="G336" i="14"/>
  <c r="I336" i="14"/>
  <c r="C337" i="14"/>
  <c r="H337" i="16"/>
  <c r="J337" i="16"/>
  <c r="E337" i="16"/>
  <c r="I336" i="15"/>
  <c r="C337" i="15"/>
  <c r="F336" i="15"/>
  <c r="G336" i="15"/>
  <c r="E337" i="14"/>
  <c r="H337" i="14"/>
  <c r="J337" i="14"/>
  <c r="I337" i="16"/>
  <c r="C338" i="16"/>
  <c r="F337" i="16"/>
  <c r="G337" i="16"/>
  <c r="H337" i="15"/>
  <c r="J337" i="15"/>
  <c r="E337" i="15"/>
  <c r="I337" i="14"/>
  <c r="C338" i="14"/>
  <c r="F337" i="14"/>
  <c r="G337" i="14"/>
  <c r="H338" i="16"/>
  <c r="J338" i="16"/>
  <c r="E338" i="16"/>
  <c r="F337" i="15"/>
  <c r="G337" i="15"/>
  <c r="I337" i="15"/>
  <c r="C338" i="15"/>
  <c r="H338" i="14"/>
  <c r="J338" i="14"/>
  <c r="E338" i="14"/>
  <c r="F338" i="16"/>
  <c r="G338" i="16"/>
  <c r="I338" i="16"/>
  <c r="C339" i="16"/>
  <c r="H338" i="15"/>
  <c r="J338" i="15"/>
  <c r="E338" i="15"/>
  <c r="F338" i="14"/>
  <c r="G338" i="14"/>
  <c r="I338" i="14"/>
  <c r="C339" i="14"/>
  <c r="H339" i="16"/>
  <c r="J339" i="16"/>
  <c r="E339" i="16"/>
  <c r="F338" i="15"/>
  <c r="G338" i="15"/>
  <c r="I338" i="15"/>
  <c r="C339" i="15"/>
  <c r="H339" i="14"/>
  <c r="J339" i="14"/>
  <c r="E339" i="14"/>
  <c r="F339" i="16"/>
  <c r="G339" i="16"/>
  <c r="I339" i="16"/>
  <c r="C340" i="16"/>
  <c r="E339" i="15"/>
  <c r="H339" i="15"/>
  <c r="J339" i="15"/>
  <c r="I339" i="14"/>
  <c r="C340" i="14"/>
  <c r="F339" i="14"/>
  <c r="G339" i="14"/>
  <c r="E340" i="16"/>
  <c r="H340" i="16"/>
  <c r="J340" i="16"/>
  <c r="F339" i="15"/>
  <c r="G339" i="15"/>
  <c r="I339" i="15"/>
  <c r="C340" i="15"/>
  <c r="H340" i="14"/>
  <c r="J340" i="14"/>
  <c r="E340" i="14"/>
  <c r="I340" i="16"/>
  <c r="C341" i="16"/>
  <c r="F340" i="16"/>
  <c r="G340" i="16"/>
  <c r="H340" i="15"/>
  <c r="J340" i="15"/>
  <c r="E340" i="15"/>
  <c r="F340" i="14"/>
  <c r="G340" i="14"/>
  <c r="I340" i="14"/>
  <c r="C341" i="14"/>
  <c r="H341" i="16"/>
  <c r="J341" i="16"/>
  <c r="E341" i="16"/>
  <c r="I340" i="15"/>
  <c r="C341" i="15"/>
  <c r="F340" i="15"/>
  <c r="G340" i="15"/>
  <c r="H341" i="14"/>
  <c r="J341" i="14"/>
  <c r="E341" i="14"/>
  <c r="F341" i="16"/>
  <c r="G341" i="16"/>
  <c r="I341" i="16"/>
  <c r="C342" i="16"/>
  <c r="H341" i="15"/>
  <c r="J341" i="15"/>
  <c r="E341" i="15"/>
  <c r="I341" i="14"/>
  <c r="C342" i="14"/>
  <c r="F341" i="14"/>
  <c r="G341" i="14"/>
  <c r="H342" i="16"/>
  <c r="J342" i="16"/>
  <c r="E342" i="16"/>
  <c r="F341" i="15"/>
  <c r="G341" i="15"/>
  <c r="I341" i="15"/>
  <c r="C342" i="15"/>
  <c r="H342" i="14"/>
  <c r="J342" i="14"/>
  <c r="E342" i="14"/>
  <c r="F342" i="16"/>
  <c r="G342" i="16"/>
  <c r="I342" i="16"/>
  <c r="C343" i="16"/>
  <c r="H342" i="15"/>
  <c r="J342" i="15"/>
  <c r="E342" i="15"/>
  <c r="F342" i="14"/>
  <c r="G342" i="14"/>
  <c r="I342" i="14"/>
  <c r="C343" i="14"/>
  <c r="H343" i="16"/>
  <c r="J343" i="16"/>
  <c r="E343" i="16"/>
  <c r="F342" i="15"/>
  <c r="G342" i="15"/>
  <c r="I342" i="15"/>
  <c r="C343" i="15"/>
  <c r="H343" i="14"/>
  <c r="J343" i="14"/>
  <c r="E343" i="14"/>
  <c r="I343" i="16"/>
  <c r="C344" i="16"/>
  <c r="F343" i="16"/>
  <c r="G343" i="16"/>
  <c r="H343" i="15"/>
  <c r="J343" i="15"/>
  <c r="E343" i="15"/>
  <c r="I343" i="14"/>
  <c r="C344" i="14"/>
  <c r="F343" i="14"/>
  <c r="G343" i="14"/>
  <c r="H344" i="16"/>
  <c r="J344" i="16"/>
  <c r="E344" i="16"/>
  <c r="I343" i="15"/>
  <c r="C344" i="15"/>
  <c r="F343" i="15"/>
  <c r="G343" i="15"/>
  <c r="H344" i="14"/>
  <c r="J344" i="14"/>
  <c r="E344" i="14"/>
  <c r="I344" i="16"/>
  <c r="C345" i="16"/>
  <c r="F344" i="16"/>
  <c r="G344" i="16"/>
  <c r="E344" i="15"/>
  <c r="H344" i="15"/>
  <c r="J344" i="15"/>
  <c r="F344" i="14"/>
  <c r="G344" i="14"/>
  <c r="I344" i="14"/>
  <c r="C345" i="14"/>
  <c r="E345" i="16"/>
  <c r="H345" i="16"/>
  <c r="J345" i="16"/>
  <c r="F344" i="15"/>
  <c r="G344" i="15"/>
  <c r="I344" i="15"/>
  <c r="C345" i="15"/>
  <c r="H345" i="14"/>
  <c r="J345" i="14"/>
  <c r="E345" i="14"/>
  <c r="F345" i="16"/>
  <c r="G345" i="16"/>
  <c r="I345" i="16"/>
  <c r="C346" i="16"/>
  <c r="H345" i="15"/>
  <c r="J345" i="15"/>
  <c r="E345" i="15"/>
  <c r="F345" i="14"/>
  <c r="G345" i="14"/>
  <c r="I345" i="14"/>
  <c r="C346" i="14"/>
  <c r="H346" i="16"/>
  <c r="J346" i="16"/>
  <c r="E346" i="16"/>
  <c r="F345" i="15"/>
  <c r="G345" i="15"/>
  <c r="I345" i="15"/>
  <c r="C346" i="15"/>
  <c r="H346" i="14"/>
  <c r="J346" i="14"/>
  <c r="E346" i="14"/>
  <c r="I346" i="16"/>
  <c r="C347" i="16"/>
  <c r="F346" i="16"/>
  <c r="G346" i="16"/>
  <c r="H346" i="15"/>
  <c r="J346" i="15"/>
  <c r="E346" i="15"/>
  <c r="F346" i="14"/>
  <c r="G346" i="14"/>
  <c r="I346" i="14"/>
  <c r="C347" i="14"/>
  <c r="H347" i="16"/>
  <c r="J347" i="16"/>
  <c r="E347" i="16"/>
  <c r="F346" i="15"/>
  <c r="G346" i="15"/>
  <c r="I346" i="15"/>
  <c r="C347" i="15"/>
  <c r="H347" i="14"/>
  <c r="J347" i="14"/>
  <c r="E347" i="14"/>
  <c r="I347" i="16"/>
  <c r="C348" i="16"/>
  <c r="F347" i="16"/>
  <c r="G347" i="16"/>
  <c r="H347" i="15"/>
  <c r="J347" i="15"/>
  <c r="E347" i="15"/>
  <c r="I347" i="14"/>
  <c r="C348" i="14"/>
  <c r="F347" i="14"/>
  <c r="G347" i="14"/>
  <c r="H348" i="16"/>
  <c r="J348" i="16"/>
  <c r="E348" i="16"/>
  <c r="F347" i="15"/>
  <c r="G347" i="15"/>
  <c r="I347" i="15"/>
  <c r="C348" i="15"/>
  <c r="E348" i="14"/>
  <c r="H348" i="14"/>
  <c r="J348" i="14"/>
  <c r="I348" i="16"/>
  <c r="C349" i="16"/>
  <c r="F348" i="16"/>
  <c r="G348" i="16"/>
  <c r="H348" i="15"/>
  <c r="J348" i="15"/>
  <c r="E348" i="15"/>
  <c r="F348" i="14"/>
  <c r="G348" i="14"/>
  <c r="I348" i="14"/>
  <c r="C349" i="14"/>
  <c r="H349" i="16"/>
  <c r="J349" i="16"/>
  <c r="E349" i="16"/>
  <c r="F348" i="15"/>
  <c r="G348" i="15"/>
  <c r="I348" i="15"/>
  <c r="C349" i="15"/>
  <c r="H349" i="14"/>
  <c r="J349" i="14"/>
  <c r="E349" i="14"/>
  <c r="F349" i="16"/>
  <c r="G349" i="16"/>
  <c r="I349" i="16"/>
  <c r="C350" i="16"/>
  <c r="H349" i="15"/>
  <c r="J349" i="15"/>
  <c r="E349" i="15"/>
  <c r="F349" i="14"/>
  <c r="G349" i="14"/>
  <c r="I349" i="14"/>
  <c r="C350" i="14"/>
  <c r="H350" i="16"/>
  <c r="J350" i="16"/>
  <c r="E350" i="16"/>
  <c r="F349" i="15"/>
  <c r="G349" i="15"/>
  <c r="I349" i="15"/>
  <c r="C350" i="15"/>
  <c r="H350" i="14"/>
  <c r="J350" i="14"/>
  <c r="E350" i="14"/>
  <c r="I350" i="16"/>
  <c r="C351" i="16"/>
  <c r="F350" i="16"/>
  <c r="G350" i="16"/>
  <c r="H350" i="15"/>
  <c r="J350" i="15"/>
  <c r="E350" i="15"/>
  <c r="F350" i="14"/>
  <c r="G350" i="14"/>
  <c r="I350" i="14"/>
  <c r="C351" i="14"/>
  <c r="H351" i="16"/>
  <c r="J351" i="16"/>
  <c r="E351" i="16"/>
  <c r="F350" i="15"/>
  <c r="G350" i="15"/>
  <c r="I350" i="15"/>
  <c r="C351" i="15"/>
  <c r="H351" i="14"/>
  <c r="J351" i="14"/>
  <c r="E351" i="14"/>
  <c r="I351" i="16"/>
  <c r="C352" i="16"/>
  <c r="F351" i="16"/>
  <c r="G351" i="16"/>
  <c r="H351" i="15"/>
  <c r="J351" i="15"/>
  <c r="E351" i="15"/>
  <c r="F351" i="14"/>
  <c r="G351" i="14"/>
  <c r="I351" i="14"/>
  <c r="C352" i="14"/>
  <c r="E352" i="16"/>
  <c r="H352" i="16"/>
  <c r="J352" i="16"/>
  <c r="I351" i="15"/>
  <c r="C352" i="15"/>
  <c r="F351" i="15"/>
  <c r="G351" i="15"/>
  <c r="H352" i="14"/>
  <c r="J352" i="14"/>
  <c r="E352" i="14"/>
  <c r="F352" i="16"/>
  <c r="G352" i="16"/>
  <c r="I352" i="16"/>
  <c r="C353" i="16"/>
  <c r="H352" i="15"/>
  <c r="J352" i="15"/>
  <c r="E352" i="15"/>
  <c r="F352" i="14"/>
  <c r="G352" i="14"/>
  <c r="I352" i="14"/>
  <c r="C353" i="14"/>
  <c r="H353" i="16"/>
  <c r="J353" i="16"/>
  <c r="E353" i="16"/>
  <c r="I352" i="15"/>
  <c r="C353" i="15"/>
  <c r="F352" i="15"/>
  <c r="G352" i="15"/>
  <c r="H353" i="14"/>
  <c r="J353" i="14"/>
  <c r="E353" i="14"/>
  <c r="F353" i="16"/>
  <c r="G353" i="16"/>
  <c r="I353" i="16"/>
  <c r="C354" i="16"/>
  <c r="H353" i="15"/>
  <c r="J353" i="15"/>
  <c r="E353" i="15"/>
  <c r="F353" i="14"/>
  <c r="G353" i="14"/>
  <c r="I353" i="14"/>
  <c r="C354" i="14"/>
  <c r="E354" i="16"/>
  <c r="H354" i="16"/>
  <c r="J354" i="16"/>
  <c r="F353" i="15"/>
  <c r="G353" i="15"/>
  <c r="I353" i="15"/>
  <c r="C354" i="15"/>
  <c r="H354" i="14"/>
  <c r="J354" i="14"/>
  <c r="E354" i="14"/>
  <c r="F354" i="16"/>
  <c r="G354" i="16"/>
  <c r="I354" i="16"/>
  <c r="C355" i="16"/>
  <c r="H354" i="15"/>
  <c r="J354" i="15"/>
  <c r="E354" i="15"/>
  <c r="F354" i="14"/>
  <c r="G354" i="14"/>
  <c r="I354" i="14"/>
  <c r="C355" i="14"/>
  <c r="H355" i="16"/>
  <c r="J355" i="16"/>
  <c r="E355" i="16"/>
  <c r="F354" i="15"/>
  <c r="G354" i="15"/>
  <c r="I354" i="15"/>
  <c r="C355" i="15"/>
  <c r="E355" i="14"/>
  <c r="H355" i="14"/>
  <c r="J355" i="14"/>
  <c r="I355" i="16"/>
  <c r="C356" i="16"/>
  <c r="F355" i="16"/>
  <c r="G355" i="16"/>
  <c r="E355" i="15"/>
  <c r="H355" i="15"/>
  <c r="J355" i="15"/>
  <c r="I355" i="14"/>
  <c r="C356" i="14"/>
  <c r="F355" i="14"/>
  <c r="G355" i="14"/>
  <c r="H356" i="16"/>
  <c r="J356" i="16"/>
  <c r="E356" i="16"/>
  <c r="I355" i="15"/>
  <c r="C356" i="15"/>
  <c r="F355" i="15"/>
  <c r="G355" i="15"/>
  <c r="H356" i="14"/>
  <c r="J356" i="14"/>
  <c r="E356" i="14"/>
  <c r="F356" i="16"/>
  <c r="G356" i="16"/>
  <c r="I356" i="16"/>
  <c r="C357" i="16"/>
  <c r="H356" i="15"/>
  <c r="J356" i="15"/>
  <c r="E356" i="15"/>
  <c r="I356" i="14"/>
  <c r="C357" i="14"/>
  <c r="F356" i="14"/>
  <c r="G356" i="14"/>
  <c r="E357" i="16"/>
  <c r="H357" i="16"/>
  <c r="J357" i="16"/>
  <c r="I356" i="15"/>
  <c r="C357" i="15"/>
  <c r="F356" i="15"/>
  <c r="G356" i="15"/>
  <c r="H357" i="14"/>
  <c r="J357" i="14"/>
  <c r="E357" i="14"/>
  <c r="F357" i="16"/>
  <c r="G357" i="16"/>
  <c r="I357" i="16"/>
  <c r="C358" i="16"/>
  <c r="H357" i="15"/>
  <c r="J357" i="15"/>
  <c r="E357" i="15"/>
  <c r="F357" i="14"/>
  <c r="G357" i="14"/>
  <c r="I357" i="14"/>
  <c r="C358" i="14"/>
  <c r="H358" i="16"/>
  <c r="J358" i="16"/>
  <c r="E358" i="16"/>
  <c r="F357" i="15"/>
  <c r="G357" i="15"/>
  <c r="I357" i="15"/>
  <c r="C358" i="15"/>
  <c r="E358" i="14"/>
  <c r="H358" i="14"/>
  <c r="J358" i="14"/>
  <c r="F358" i="16"/>
  <c r="G358" i="16"/>
  <c r="I358" i="16"/>
  <c r="C359" i="16"/>
  <c r="E358" i="15"/>
  <c r="H358" i="15"/>
  <c r="J358" i="15"/>
  <c r="F358" i="14"/>
  <c r="G358" i="14"/>
  <c r="I358" i="14"/>
  <c r="C359" i="14"/>
  <c r="H359" i="16"/>
  <c r="J359" i="16"/>
  <c r="E359" i="16"/>
  <c r="I358" i="15"/>
  <c r="C359" i="15"/>
  <c r="F358" i="15"/>
  <c r="G358" i="15"/>
  <c r="H359" i="14"/>
  <c r="J359" i="14"/>
  <c r="E359" i="14"/>
  <c r="I359" i="16"/>
  <c r="C360" i="16"/>
  <c r="F359" i="16"/>
  <c r="G359" i="16"/>
  <c r="E359" i="15"/>
  <c r="H359" i="15"/>
  <c r="J359" i="15"/>
  <c r="I359" i="14"/>
  <c r="C360" i="14"/>
  <c r="F359" i="14"/>
  <c r="G359" i="14"/>
  <c r="H360" i="16"/>
  <c r="J360" i="16"/>
  <c r="E360" i="16"/>
  <c r="I359" i="15"/>
  <c r="C360" i="15"/>
  <c r="F359" i="15"/>
  <c r="G359" i="15"/>
  <c r="H360" i="14"/>
  <c r="J360" i="14"/>
  <c r="E360" i="14"/>
  <c r="I360" i="16"/>
  <c r="C361" i="16"/>
  <c r="F360" i="16"/>
  <c r="G360" i="16"/>
  <c r="H360" i="15"/>
  <c r="J360" i="15"/>
  <c r="E360" i="15"/>
  <c r="F360" i="14"/>
  <c r="G360" i="14"/>
  <c r="I360" i="14"/>
  <c r="C361" i="14"/>
  <c r="H361" i="16"/>
  <c r="J361" i="16"/>
  <c r="E361" i="16"/>
  <c r="I360" i="15"/>
  <c r="C361" i="15"/>
  <c r="F360" i="15"/>
  <c r="G360" i="15"/>
  <c r="H361" i="14"/>
  <c r="J361" i="14"/>
  <c r="E361" i="14"/>
  <c r="F361" i="16"/>
  <c r="G361" i="16"/>
  <c r="I361" i="16"/>
  <c r="C362" i="16"/>
  <c r="H361" i="15"/>
  <c r="J361" i="15"/>
  <c r="E361" i="15"/>
  <c r="I361" i="14"/>
  <c r="C362" i="14"/>
  <c r="F361" i="14"/>
  <c r="G361" i="14"/>
  <c r="H362" i="16"/>
  <c r="J362" i="16"/>
  <c r="E362" i="16"/>
  <c r="F361" i="15"/>
  <c r="G361" i="15"/>
  <c r="I361" i="15"/>
  <c r="C362" i="15"/>
  <c r="H362" i="14"/>
  <c r="J362" i="14"/>
  <c r="E362" i="14"/>
  <c r="I362" i="16"/>
  <c r="C363" i="16"/>
  <c r="F362" i="16"/>
  <c r="G362" i="16"/>
  <c r="E362" i="15"/>
  <c r="H362" i="15"/>
  <c r="J362" i="15"/>
  <c r="I362" i="14"/>
  <c r="C363" i="14"/>
  <c r="F362" i="14"/>
  <c r="G362" i="14"/>
  <c r="H363" i="16"/>
  <c r="J363" i="16"/>
  <c r="E363" i="16"/>
  <c r="F362" i="15"/>
  <c r="G362" i="15"/>
  <c r="I362" i="15"/>
  <c r="C363" i="15"/>
  <c r="E363" i="14"/>
  <c r="H363" i="14"/>
  <c r="J363" i="14"/>
  <c r="I363" i="16"/>
  <c r="C364" i="16"/>
  <c r="F363" i="16"/>
  <c r="G363" i="16"/>
  <c r="E363" i="15"/>
  <c r="H363" i="15"/>
  <c r="J363" i="15"/>
  <c r="F363" i="14"/>
  <c r="G363" i="14"/>
  <c r="I363" i="14"/>
  <c r="C364" i="14"/>
  <c r="E364" i="16"/>
  <c r="H364" i="16"/>
  <c r="J364" i="16"/>
  <c r="I363" i="15"/>
  <c r="C364" i="15"/>
  <c r="F363" i="15"/>
  <c r="G363" i="15"/>
  <c r="H364" i="14"/>
  <c r="J364" i="14"/>
  <c r="E364" i="14"/>
  <c r="F364" i="16"/>
  <c r="G364" i="16"/>
  <c r="I364" i="16"/>
  <c r="C365" i="16"/>
  <c r="H364" i="15"/>
  <c r="J364" i="15"/>
  <c r="E364" i="15"/>
  <c r="F364" i="14"/>
  <c r="G364" i="14"/>
  <c r="I364" i="14"/>
  <c r="C365" i="14"/>
  <c r="H365" i="16"/>
  <c r="J365" i="16"/>
  <c r="E365" i="16"/>
  <c r="I364" i="15"/>
  <c r="C365" i="15"/>
  <c r="F364" i="15"/>
  <c r="G364" i="15"/>
  <c r="H365" i="14"/>
  <c r="J365" i="14"/>
  <c r="E365" i="14"/>
  <c r="F365" i="16"/>
  <c r="G365" i="16"/>
  <c r="I365" i="16"/>
  <c r="C366" i="16"/>
  <c r="E365" i="15"/>
  <c r="H365" i="15"/>
  <c r="J365" i="15"/>
  <c r="F365" i="14"/>
  <c r="G365" i="14"/>
  <c r="I365" i="14"/>
  <c r="C366" i="14"/>
  <c r="H366" i="16"/>
  <c r="J366" i="16"/>
  <c r="E366" i="16"/>
  <c r="F365" i="15"/>
  <c r="G365" i="15"/>
  <c r="I365" i="15"/>
  <c r="C366" i="15"/>
  <c r="E366" i="14"/>
  <c r="H366" i="14"/>
  <c r="J366" i="14"/>
  <c r="F366" i="16"/>
  <c r="G366" i="16"/>
  <c r="I366" i="16"/>
  <c r="C367" i="16"/>
  <c r="E366" i="15"/>
  <c r="H366" i="15"/>
  <c r="J366" i="15"/>
  <c r="F366" i="14"/>
  <c r="G366" i="14"/>
  <c r="I366" i="14"/>
  <c r="C367" i="14"/>
  <c r="H367" i="16"/>
  <c r="J367" i="16"/>
  <c r="E367" i="16"/>
  <c r="I366" i="15"/>
  <c r="C367" i="15"/>
  <c r="F366" i="15"/>
  <c r="G366" i="15"/>
  <c r="H367" i="14"/>
  <c r="J367" i="14"/>
  <c r="E367" i="14"/>
  <c r="I367" i="16"/>
  <c r="C368" i="16"/>
  <c r="F367" i="16"/>
  <c r="G367" i="16"/>
  <c r="H367" i="15"/>
  <c r="J367" i="15"/>
  <c r="E367" i="15"/>
  <c r="I367" i="14"/>
  <c r="C368" i="14"/>
  <c r="F367" i="14"/>
  <c r="G367" i="14"/>
  <c r="H368" i="16"/>
  <c r="J368" i="16"/>
  <c r="E368" i="16"/>
  <c r="F367" i="15"/>
  <c r="G367" i="15"/>
  <c r="I367" i="15"/>
  <c r="C368" i="15"/>
  <c r="H368" i="14"/>
  <c r="J368" i="14"/>
  <c r="E368" i="14"/>
  <c r="I368" i="16"/>
  <c r="C369" i="16"/>
  <c r="F368" i="16"/>
  <c r="G368" i="16"/>
  <c r="H368" i="15"/>
  <c r="J368" i="15"/>
  <c r="E368" i="15"/>
  <c r="F368" i="14"/>
  <c r="G368" i="14"/>
  <c r="I368" i="14"/>
  <c r="C369" i="14"/>
  <c r="H369" i="16"/>
  <c r="J369" i="16"/>
  <c r="E369" i="16"/>
  <c r="F368" i="15"/>
  <c r="G368" i="15"/>
  <c r="I368" i="15"/>
  <c r="C369" i="15"/>
  <c r="H369" i="14"/>
  <c r="J369" i="14"/>
  <c r="E369" i="14"/>
  <c r="F369" i="16"/>
  <c r="G369" i="16"/>
  <c r="I369" i="16"/>
  <c r="C370" i="16"/>
  <c r="H369" i="15"/>
  <c r="J369" i="15"/>
  <c r="E369" i="15"/>
  <c r="I369" i="14"/>
  <c r="C370" i="14"/>
  <c r="F369" i="14"/>
  <c r="G369" i="14"/>
  <c r="H370" i="16"/>
  <c r="J370" i="16"/>
  <c r="E370" i="16"/>
  <c r="F369" i="15"/>
  <c r="G369" i="15"/>
  <c r="I369" i="15"/>
  <c r="C370" i="15"/>
  <c r="H370" i="14"/>
  <c r="J370" i="14"/>
  <c r="E370" i="14"/>
  <c r="I370" i="16"/>
  <c r="C371" i="16"/>
  <c r="F370" i="16"/>
  <c r="G370" i="16"/>
  <c r="H370" i="15"/>
  <c r="J370" i="15"/>
  <c r="E370" i="15"/>
  <c r="F370" i="14"/>
  <c r="G370" i="14"/>
  <c r="I370" i="14"/>
  <c r="C371" i="14"/>
  <c r="H371" i="16"/>
  <c r="J371" i="16"/>
  <c r="E371" i="16"/>
  <c r="F370" i="15"/>
  <c r="G370" i="15"/>
  <c r="I370" i="15"/>
  <c r="C371" i="15"/>
  <c r="H371" i="14"/>
  <c r="J371" i="14"/>
  <c r="E371" i="14"/>
  <c r="I371" i="16"/>
  <c r="C372" i="16"/>
  <c r="F371" i="16"/>
  <c r="G371" i="16"/>
  <c r="H371" i="15"/>
  <c r="J371" i="15"/>
  <c r="E371" i="15"/>
  <c r="I371" i="14"/>
  <c r="C372" i="14"/>
  <c r="F371" i="14"/>
  <c r="G371" i="14"/>
  <c r="H372" i="16"/>
  <c r="J372" i="16"/>
  <c r="E372" i="16"/>
  <c r="I371" i="15"/>
  <c r="C372" i="15"/>
  <c r="F371" i="15"/>
  <c r="G371" i="15"/>
  <c r="H372" i="14"/>
  <c r="J372" i="14"/>
  <c r="E372" i="14"/>
  <c r="I372" i="16"/>
  <c r="C373" i="16"/>
  <c r="F372" i="16"/>
  <c r="G372" i="16"/>
  <c r="H372" i="15"/>
  <c r="J372" i="15"/>
  <c r="E372" i="15"/>
  <c r="F372" i="14"/>
  <c r="G372" i="14"/>
  <c r="I372" i="14"/>
  <c r="C373" i="14"/>
  <c r="E373" i="16"/>
  <c r="H373" i="16"/>
  <c r="H7" i="16"/>
  <c r="I372" i="15"/>
  <c r="C373" i="15"/>
  <c r="F372" i="15"/>
  <c r="G372" i="15"/>
  <c r="H8" i="14"/>
  <c r="H7" i="14"/>
  <c r="H373" i="14"/>
  <c r="J373" i="14"/>
  <c r="E373" i="14"/>
  <c r="H8" i="16"/>
  <c r="J373" i="16"/>
  <c r="F373" i="16"/>
  <c r="G373" i="16"/>
  <c r="I373" i="16"/>
  <c r="H6" i="16"/>
  <c r="H8" i="15"/>
  <c r="H7" i="15"/>
  <c r="E373" i="15"/>
  <c r="H373" i="15"/>
  <c r="J373" i="15"/>
  <c r="I373" i="14"/>
  <c r="H6" i="14"/>
  <c r="F373" i="14"/>
  <c r="G373" i="14"/>
  <c r="F373" i="15"/>
  <c r="G373" i="15"/>
  <c r="I373" i="15"/>
  <c r="H6" i="15"/>
  <c r="F35" i="9"/>
  <c r="G35" i="9"/>
  <c r="H35" i="9"/>
  <c r="I35" i="9"/>
  <c r="J35" i="9"/>
  <c r="K35" i="9"/>
  <c r="L35" i="9"/>
  <c r="M35" i="9"/>
  <c r="N35" i="9"/>
  <c r="O35" i="9"/>
  <c r="P35" i="9"/>
  <c r="Q35" i="9"/>
  <c r="R35" i="9"/>
  <c r="S35" i="9"/>
  <c r="T35" i="9"/>
  <c r="U35" i="9"/>
  <c r="V35" i="9"/>
  <c r="W35" i="9"/>
  <c r="X35" i="9"/>
  <c r="Y35" i="9"/>
  <c r="Z35" i="9"/>
  <c r="AA35" i="9"/>
  <c r="AB35" i="9"/>
  <c r="AC35" i="9"/>
  <c r="E50" i="1"/>
  <c r="E34" i="9"/>
  <c r="F34" i="9"/>
  <c r="F48" i="9"/>
  <c r="E48" i="9"/>
  <c r="G34" i="9"/>
  <c r="G48" i="9"/>
  <c r="F43" i="9"/>
  <c r="E43" i="9"/>
  <c r="H34" i="9"/>
  <c r="H48" i="9"/>
  <c r="I34" i="9"/>
  <c r="I48" i="9"/>
  <c r="I49" i="9"/>
  <c r="V187" i="9"/>
  <c r="H43" i="9"/>
  <c r="G43" i="9"/>
  <c r="J34" i="9"/>
  <c r="J48" i="9"/>
  <c r="K34" i="9"/>
  <c r="K48" i="9"/>
  <c r="I43" i="9"/>
  <c r="L34" i="9"/>
  <c r="L48" i="9"/>
  <c r="J43" i="9"/>
  <c r="M34" i="9"/>
  <c r="M48" i="9"/>
  <c r="K43" i="9"/>
  <c r="N34" i="9"/>
  <c r="N48" i="9"/>
  <c r="N49" i="9"/>
  <c r="W187" i="9"/>
  <c r="L43" i="9"/>
  <c r="O34" i="9"/>
  <c r="O48" i="9"/>
  <c r="N43" i="9"/>
  <c r="M43" i="9"/>
  <c r="P34" i="9"/>
  <c r="P48" i="9"/>
  <c r="O43" i="9"/>
  <c r="Q34" i="9"/>
  <c r="Q48" i="9"/>
  <c r="P43" i="9"/>
  <c r="R34" i="9"/>
  <c r="R48" i="9"/>
  <c r="Q43" i="9"/>
  <c r="S34" i="9"/>
  <c r="S48" i="9"/>
  <c r="R43" i="9"/>
  <c r="T34" i="9"/>
  <c r="T48" i="9"/>
  <c r="S43" i="9"/>
  <c r="U34" i="9"/>
  <c r="U48" i="9"/>
  <c r="T43" i="9"/>
  <c r="V34" i="9"/>
  <c r="V48" i="9"/>
  <c r="U43" i="9"/>
  <c r="W34" i="9"/>
  <c r="W48" i="9"/>
  <c r="V43" i="9"/>
  <c r="X34" i="9"/>
  <c r="X48" i="9"/>
  <c r="W43" i="9"/>
  <c r="Y34" i="9"/>
  <c r="Y48" i="9"/>
  <c r="Z34" i="9"/>
  <c r="Y43" i="9"/>
  <c r="Z48" i="9"/>
  <c r="AA34" i="9"/>
  <c r="AA48" i="9"/>
  <c r="Z43" i="9"/>
  <c r="X43" i="9"/>
  <c r="AB34" i="9"/>
  <c r="AB48" i="9"/>
  <c r="AA43" i="9"/>
  <c r="AC34" i="9"/>
  <c r="AC48" i="9"/>
  <c r="B49" i="9"/>
  <c r="X187" i="9"/>
  <c r="AB43" i="9"/>
  <c r="Q27" i="11"/>
  <c r="L189" i="9"/>
  <c r="B46" i="9"/>
  <c r="L187" i="9"/>
  <c r="E27" i="11"/>
  <c r="AC43" i="9"/>
  <c r="C52" i="9"/>
  <c r="S187" i="9"/>
  <c r="B44" i="9"/>
  <c r="N106" i="9"/>
  <c r="O106" i="9"/>
  <c r="N120" i="9"/>
  <c r="O120" i="9"/>
  <c r="N98" i="9"/>
  <c r="N112" i="9"/>
  <c r="O112" i="9"/>
  <c r="F187" i="9"/>
  <c r="N109" i="9"/>
  <c r="O109" i="9"/>
  <c r="N114" i="9"/>
  <c r="O114" i="9"/>
  <c r="N104" i="9"/>
  <c r="O104" i="9"/>
  <c r="N111" i="9"/>
  <c r="O111" i="9"/>
  <c r="N108" i="9"/>
  <c r="O108" i="9"/>
  <c r="N115" i="9"/>
  <c r="O115" i="9"/>
  <c r="N102" i="9"/>
  <c r="O102" i="9"/>
  <c r="N107" i="9"/>
  <c r="O107" i="9"/>
  <c r="N117" i="9"/>
  <c r="O117" i="9"/>
  <c r="N116" i="9"/>
  <c r="O116" i="9"/>
  <c r="N119" i="9"/>
  <c r="O119" i="9"/>
  <c r="N121" i="9"/>
  <c r="O121" i="9"/>
  <c r="N105" i="9"/>
  <c r="O105" i="9"/>
  <c r="N113" i="9"/>
  <c r="O113" i="9"/>
  <c r="N103" i="9"/>
  <c r="O103" i="9"/>
  <c r="N110" i="9"/>
  <c r="O110" i="9"/>
  <c r="N118" i="9"/>
  <c r="O118" i="9"/>
  <c r="I187" i="9"/>
  <c r="E21" i="11"/>
  <c r="E29" i="11"/>
  <c r="O187" i="9"/>
  <c r="E25" i="11"/>
  <c r="O123" i="9"/>
</calcChain>
</file>

<file path=xl/sharedStrings.xml><?xml version="1.0" encoding="utf-8"?>
<sst xmlns="http://schemas.openxmlformats.org/spreadsheetml/2006/main" count="457" uniqueCount="258">
  <si>
    <t>Installation</t>
  </si>
  <si>
    <t>Water storage</t>
  </si>
  <si>
    <t>Drilling</t>
  </si>
  <si>
    <t>Irrigation system</t>
  </si>
  <si>
    <t>Wires / tubes</t>
  </si>
  <si>
    <t>Year</t>
  </si>
  <si>
    <t>Diesel</t>
  </si>
  <si>
    <t>%</t>
  </si>
  <si>
    <t>Inflation rate:</t>
  </si>
  <si>
    <t>Operating Costs:</t>
  </si>
  <si>
    <t>Gross Expenses System per year:</t>
  </si>
  <si>
    <t>Cash Flow:</t>
  </si>
  <si>
    <t>NPV</t>
  </si>
  <si>
    <t>IRR</t>
  </si>
  <si>
    <t>PV</t>
  </si>
  <si>
    <t>Anuties of Investment</t>
  </si>
  <si>
    <t>Annuity</t>
  </si>
  <si>
    <t>Total</t>
  </si>
  <si>
    <t>System Life Cycle Costs</t>
  </si>
  <si>
    <t>accumulated</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</si>
  <si>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</si>
  <si>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</si>
  <si>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</si>
  <si>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</si>
  <si>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</si>
  <si>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</si>
  <si>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</si>
  <si>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</si>
  <si>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</si>
  <si>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</si>
  <si>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</si>
  <si>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</si>
  <si>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</si>
  <si>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</si>
  <si>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</si>
  <si>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</si>
  <si>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</si>
  <si>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</si>
  <si>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</si>
  <si>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</si>
  <si>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</si>
  <si>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</si>
  <si>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</si>
  <si>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Loan</t>
  </si>
  <si>
    <t xml:space="preserve"> </t>
  </si>
  <si>
    <t>Annual profit margin increase:</t>
  </si>
  <si>
    <t>Total water need per day</t>
  </si>
  <si>
    <t>Other Costs</t>
  </si>
  <si>
    <t>year</t>
  </si>
  <si>
    <t>Years</t>
  </si>
  <si>
    <t>Diagramms (Output) - Number:</t>
  </si>
  <si>
    <t>Loan Repayment:</t>
  </si>
  <si>
    <t>Connections:</t>
  </si>
  <si>
    <t xml:space="preserve">Fuel price increase/year: </t>
  </si>
  <si>
    <t>Energy costs (fuel or electricity):</t>
  </si>
  <si>
    <t>Discount rate</t>
  </si>
  <si>
    <t xml:space="preserve">Loan Repayment </t>
  </si>
  <si>
    <t>Loan Repayment</t>
  </si>
  <si>
    <t>kW</t>
  </si>
  <si>
    <t>kWh</t>
  </si>
  <si>
    <t>© GIZ and FAO, 2017</t>
  </si>
  <si>
    <t>years</t>
  </si>
  <si>
    <t>Payback period against investment (years)</t>
  </si>
  <si>
    <t xml:space="preserve">Electricity price increase/year: </t>
  </si>
  <si>
    <t>Electricity costs:</t>
  </si>
  <si>
    <t>System Life Cycle Costs (25 years)</t>
  </si>
  <si>
    <t>Accumulated cash flow</t>
  </si>
  <si>
    <r>
      <t>kg of CO</t>
    </r>
    <r>
      <rPr>
        <sz val="7.5"/>
        <rFont val="Arial"/>
        <family val="2"/>
      </rPr>
      <t>2</t>
    </r>
    <r>
      <rPr>
        <sz val="11"/>
        <rFont val="Arial"/>
        <family val="2"/>
      </rPr>
      <t>/liter</t>
    </r>
  </si>
  <si>
    <t>Fuel costs:</t>
  </si>
  <si>
    <t>GIZ &amp; FAO</t>
  </si>
  <si>
    <t>GIZ project Sustainable Energy for Food - Powering Agriculture</t>
  </si>
  <si>
    <t>Powering.Agriculture@giz.de</t>
  </si>
  <si>
    <t>https://energypedia.info/wiki/Toolbox_on_SPIS</t>
  </si>
  <si>
    <t>https://poweringag.org</t>
  </si>
  <si>
    <t>Percentage profit to invest</t>
  </si>
  <si>
    <t>Capital investment per year:</t>
  </si>
  <si>
    <t>Income-Gross farm profit/year:</t>
  </si>
  <si>
    <t>Cost of water</t>
  </si>
  <si>
    <t>Average water cost over 25 years</t>
  </si>
  <si>
    <t>Water cost</t>
  </si>
  <si>
    <t>25 years</t>
  </si>
  <si>
    <t>10 years</t>
  </si>
  <si>
    <t>5 years</t>
  </si>
  <si>
    <t>Water levy</t>
  </si>
  <si>
    <t>https://ecometrica.com/assets/Electricity-specific-emission-factors-for-grid-electricity.pdf</t>
  </si>
  <si>
    <r>
      <t>kgCO</t>
    </r>
    <r>
      <rPr>
        <sz val="7.5"/>
        <rFont val="Arial"/>
        <family val="2"/>
      </rPr>
      <t>2</t>
    </r>
    <r>
      <rPr>
        <sz val="11"/>
        <rFont val="Arial"/>
        <family val="2"/>
      </rPr>
      <t>/kWh</t>
    </r>
  </si>
  <si>
    <t>Source:</t>
  </si>
  <si>
    <t>https://www.gov.uk/government/publications/greenhouse-gas-reporting-conversion-factors-2018</t>
  </si>
  <si>
    <t>per m³</t>
  </si>
  <si>
    <t>per year</t>
  </si>
  <si>
    <t>not feasible</t>
  </si>
  <si>
    <t xml:space="preserve">Comparative accumulated income and system costs over first 10 years in </t>
  </si>
  <si>
    <t>Accumulated Income</t>
  </si>
  <si>
    <t xml:space="preserve">Comparative accumulated income and system costs over first 25 years in </t>
  </si>
  <si>
    <t>Comparative accumulated cash flow over first 10 years in</t>
  </si>
  <si>
    <t>Average annual water cost in</t>
  </si>
  <si>
    <t>Léeme</t>
  </si>
  <si>
    <t>INVIERTE – Herramienta de cálculo de amortización</t>
  </si>
  <si>
    <r>
      <rPr>
        <b/>
        <sz val="10"/>
        <color theme="1"/>
        <rFont val="Arial"/>
        <family val="2"/>
      </rPr>
      <t>Introducción</t>
    </r>
  </si>
  <si>
    <t xml:space="preserve">Esta herramienta permite hacer una evaluación comparativa entre ingresos y tres opciones de bombeo para riego diferentes. La información necesaria para utilizar esta herramienta incluye los costos de inversión y operativos de los diferentes sistemas de bombeo, los ingresos que se esperan obtener de la producción agrícola y las condiciones económicas básicas que se prevén (p. ej. tasa de inflación). Está disponible una herramienta alternativa en: </t>
  </si>
  <si>
    <t>http://www.fao.org/energy/agrifood-chains/power-irrigation-tool/es/</t>
  </si>
  <si>
    <r>
      <rPr>
        <b/>
        <sz val="10"/>
        <color theme="1"/>
        <rFont val="Arial"/>
        <family val="2"/>
      </rPr>
      <t>Consejos y trucos</t>
    </r>
  </si>
  <si>
    <r>
      <rPr>
        <b/>
        <sz val="10"/>
        <color theme="1"/>
        <rFont val="Arial"/>
        <family val="2"/>
      </rPr>
      <t>Sinopsis</t>
    </r>
  </si>
  <si>
    <r>
      <rPr>
        <sz val="10"/>
        <color theme="1"/>
        <rFont val="Arial"/>
        <family val="2"/>
      </rPr>
      <t>Esta herramienta incluye las siguientes hojas:</t>
    </r>
  </si>
  <si>
    <t>1. Entradas</t>
  </si>
  <si>
    <t>para introducir datos de ingresos y gastos previstos en relación con la tecnología de riego</t>
  </si>
  <si>
    <t>2. Resultados</t>
  </si>
  <si>
    <t>para analizar los resultados generados automáticamente desde la hoja de entradas</t>
  </si>
  <si>
    <t>3. Traducción</t>
  </si>
  <si>
    <t>para traducir palabras clave</t>
  </si>
  <si>
    <t>Acerca de</t>
  </si>
  <si>
    <r>
      <rPr>
        <b/>
        <sz val="10"/>
        <color theme="1"/>
        <rFont val="Arial"/>
        <family val="2"/>
      </rPr>
      <t>Publicado por</t>
    </r>
    <r>
      <rPr>
        <sz val="10"/>
        <color theme="1"/>
        <rFont val="Arial"/>
        <family val="2"/>
      </rPr>
      <t xml:space="preserve">: </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</si>
  <si>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</si>
  <si>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</si>
  <si>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b/>
        <sz val="10"/>
        <color theme="1"/>
        <rFont val="Arial"/>
        <family val="2"/>
      </rPr>
      <t>Enlace descarga</t>
    </r>
    <r>
      <rPr>
        <sz val="10"/>
        <color theme="1"/>
        <rFont val="Arial"/>
        <family val="2"/>
      </rPr>
      <t xml:space="preserve">: </t>
    </r>
  </si>
  <si>
    <t xml:space="preserve">Acerca de: </t>
  </si>
  <si>
    <r>
      <rPr>
        <b/>
        <sz val="10"/>
        <color theme="1"/>
        <rFont val="Arial"/>
        <family val="2"/>
      </rPr>
      <t>Versión</t>
    </r>
    <r>
      <rPr>
        <sz val="10"/>
        <color theme="1"/>
        <rFont val="Arial"/>
        <family val="2"/>
      </rPr>
      <t>:</t>
    </r>
  </si>
  <si>
    <t xml:space="preserve">Powering Agriculture: An Energy Grand Challenge for Development. Disponible en:  </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</si>
  <si>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</si>
  <si>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</si>
  <si>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</si>
  <si>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t xml:space="preserve"> 1.5 (Enero 2019)</t>
  </si>
  <si>
    <r>
      <rPr>
        <sz val="11"/>
        <color theme="1"/>
        <rFont val="Arial"/>
        <family val="2"/>
      </rPr>
      <t>Esta hoja de ENTRADAS requiere la introducción de valores mediante los que se obtendrán los resultados mostrados en la siguiente hoja de RESULTADOS.</t>
    </r>
  </si>
  <si>
    <r>
      <rPr>
        <b/>
        <sz val="11"/>
        <color theme="1"/>
        <rFont val="Arial"/>
        <family val="2"/>
      </rPr>
      <t>Moneda utilizada para el cálculo:</t>
    </r>
  </si>
  <si>
    <r>
      <rPr>
        <b/>
        <sz val="11"/>
        <color theme="1"/>
        <rFont val="Arial"/>
        <family val="2"/>
      </rPr>
      <t>Inflación</t>
    </r>
  </si>
  <si>
    <r>
      <rPr>
        <b/>
        <sz val="11"/>
        <color theme="1"/>
        <rFont val="Arial"/>
        <family val="2"/>
      </rPr>
      <t>Tasa de descuento</t>
    </r>
  </si>
  <si>
    <r>
      <rPr>
        <b/>
        <sz val="11"/>
        <color theme="1"/>
        <rFont val="Arial"/>
        <family val="2"/>
      </rPr>
      <t>Aumento del margen de beneficio anual</t>
    </r>
  </si>
  <si>
    <r>
      <rPr>
        <b/>
        <sz val="11"/>
        <color theme="1"/>
        <rFont val="Arial"/>
        <family val="2"/>
      </rPr>
      <t>Aumento anual del precio del combustible</t>
    </r>
  </si>
  <si>
    <r>
      <rPr>
        <b/>
        <sz val="11"/>
        <color theme="1"/>
        <rFont val="Arial"/>
        <family val="2"/>
      </rPr>
      <t>Aumento anual del precio de la electricidad</t>
    </r>
  </si>
  <si>
    <t>Tasa de agua (recargo por derechos de utilización del agua)</t>
  </si>
  <si>
    <r>
      <rPr>
        <b/>
        <sz val="11"/>
        <color theme="1"/>
        <rFont val="Arial"/>
        <family val="2"/>
      </rPr>
      <t>Total de agua bombeada por día</t>
    </r>
  </si>
  <si>
    <t>Ingresos: Beneficio bruto de la explotación por año</t>
  </si>
  <si>
    <r>
      <rPr>
        <b/>
        <sz val="11"/>
        <color theme="1"/>
        <rFont val="Arial"/>
        <family val="2"/>
      </rPr>
      <t>Porcentaje de beneficio a invertir</t>
    </r>
  </si>
  <si>
    <t>usar cualquier moneda</t>
  </si>
  <si>
    <t>la tasa porcentual nacional de devaluación del dinero por año (recabada de las estadísticas nacionales)</t>
  </si>
  <si>
    <t>la tasa anual utilizada para determinar el valor actual de futuros flujos de efectivo (truco: la tasa de descuento simplificada suele ser igual al  tipo de interés devengado por las cuentas de ahorro bancario o bonos del tesoro)</t>
  </si>
  <si>
    <t>la tasa con la que el agricultor aumentará los precios cada año (calculada según el propio registro)</t>
  </si>
  <si>
    <t>la tasa con la que aumentará el precio del combustible (gasóleo, gasolina o GLP) cada año (según lo indicado por la autoridad reguladora nacional o a partir de las estadísticas nacionales sobre energía)</t>
  </si>
  <si>
    <t>la tasa con la que aumentarán los precios del suministro eléctrico cada año (indicada por la autoridad reguladora nacional o la empresa de suministro eléctrico)</t>
  </si>
  <si>
    <t>el precio del agua por m³, determinado por el gobierno o la autoridad local, para utilizar los recursos hídricos compartidos con los propios sistemas de bombeo</t>
  </si>
  <si>
    <t>conforme a los cálculos de SALVAGUARDA EL AGUA – Herramienta de Estimación de las Necesidades de Agua o a lo indicado por el proveedor de la bomba</t>
  </si>
  <si>
    <t>m³ por día</t>
  </si>
  <si>
    <t>conforme a los cálculos de INVIERTE - Herramienta de Cálculo del Balance Económico o a partir de los propios registros</t>
  </si>
  <si>
    <t>% de beneficio disponible para invertir en sistema de bombeo de agua</t>
  </si>
  <si>
    <t xml:space="preserve">Supuestos de costo para: </t>
  </si>
  <si>
    <t>Sistema de riego con energía solar</t>
  </si>
  <si>
    <r>
      <rPr>
        <b/>
        <sz val="11"/>
        <color theme="1"/>
        <rFont val="Arial"/>
        <family val="2"/>
      </rPr>
      <t>Costos de capital inicial</t>
    </r>
  </si>
  <si>
    <r>
      <rPr>
        <sz val="11"/>
        <color theme="1"/>
        <rFont val="Arial"/>
        <family val="2"/>
      </rPr>
      <t>Paneles solares</t>
    </r>
  </si>
  <si>
    <t>Estructura de montaje</t>
  </si>
  <si>
    <r>
      <rPr>
        <sz val="11"/>
        <color theme="1"/>
        <rFont val="Arial"/>
        <family val="2"/>
      </rPr>
      <t>Unidad de control</t>
    </r>
  </si>
  <si>
    <r>
      <rPr>
        <sz val="11"/>
        <color theme="1"/>
        <rFont val="Arial"/>
        <family val="2"/>
      </rPr>
      <t>Bomba</t>
    </r>
  </si>
  <si>
    <r>
      <rPr>
        <sz val="11"/>
        <color theme="1"/>
        <rFont val="Arial"/>
        <family val="2"/>
      </rPr>
      <t>Cables/tubos</t>
    </r>
  </si>
  <si>
    <r>
      <rPr>
        <sz val="11"/>
        <color theme="1"/>
        <rFont val="Arial"/>
        <family val="2"/>
      </rPr>
      <t>Almacenamiento de agua</t>
    </r>
  </si>
  <si>
    <r>
      <rPr>
        <sz val="11"/>
        <color theme="1"/>
        <rFont val="Arial"/>
        <family val="2"/>
      </rPr>
      <t>Sistema de riego</t>
    </r>
  </si>
  <si>
    <r>
      <rPr>
        <sz val="11"/>
        <color theme="1"/>
        <rFont val="Arial"/>
        <family val="2"/>
      </rPr>
      <t>Perforación</t>
    </r>
  </si>
  <si>
    <r>
      <rPr>
        <sz val="11"/>
        <color theme="1"/>
        <rFont val="Arial"/>
        <family val="2"/>
      </rPr>
      <t>Instalación</t>
    </r>
  </si>
  <si>
    <r>
      <rPr>
        <sz val="11"/>
        <color theme="1"/>
        <rFont val="Arial"/>
        <family val="2"/>
      </rPr>
      <t>Otros costos</t>
    </r>
  </si>
  <si>
    <r>
      <rPr>
        <sz val="11"/>
        <color theme="1"/>
        <rFont val="Arial"/>
        <family val="2"/>
      </rPr>
      <t>Total de costos</t>
    </r>
  </si>
  <si>
    <r>
      <rPr>
        <b/>
        <sz val="11"/>
        <color theme="1"/>
        <rFont val="Arial"/>
        <family val="2"/>
      </rPr>
      <t>Vida útil de componentes</t>
    </r>
  </si>
  <si>
    <r>
      <rPr>
        <sz val="11"/>
        <color theme="1"/>
        <rFont val="Arial"/>
        <family val="2"/>
      </rPr>
      <t>Años</t>
    </r>
  </si>
  <si>
    <t>En relación con la calidad del producto</t>
  </si>
  <si>
    <t>Subsidio</t>
  </si>
  <si>
    <t>Importe de subsidio en los costos de capital</t>
  </si>
  <si>
    <t>Costos</t>
  </si>
  <si>
    <t>corrientes</t>
  </si>
  <si>
    <r>
      <rPr>
        <sz val="11"/>
        <color theme="1"/>
        <rFont val="Arial"/>
        <family val="2"/>
      </rPr>
      <t>Costos de mantenimiento por año:</t>
    </r>
  </si>
  <si>
    <r>
      <rPr>
        <sz val="11"/>
        <color theme="1"/>
        <rFont val="Arial"/>
        <family val="2"/>
      </rPr>
      <t>Costos operativos por año:</t>
    </r>
  </si>
  <si>
    <r>
      <rPr>
        <sz val="11"/>
        <color theme="1"/>
        <rFont val="Arial"/>
        <family val="2"/>
      </rPr>
      <t>Total de costos por año:</t>
    </r>
  </si>
  <si>
    <t>Préstamo</t>
  </si>
  <si>
    <r>
      <rPr>
        <sz val="11"/>
        <color theme="1"/>
        <rFont val="Arial"/>
        <family val="2"/>
      </rPr>
      <t>Importe préstamo</t>
    </r>
  </si>
  <si>
    <t>Tasa de interés</t>
  </si>
  <si>
    <r>
      <rPr>
        <sz val="11"/>
        <color theme="1"/>
        <rFont val="Arial"/>
        <family val="2"/>
      </rPr>
      <t>Período de inversión</t>
    </r>
  </si>
  <si>
    <r>
      <rPr>
        <sz val="11"/>
        <color theme="1"/>
        <rFont val="Arial"/>
        <family val="2"/>
      </rPr>
      <t>Nombre de entidad bancaria</t>
    </r>
  </si>
  <si>
    <t>Sistema de riego conectado a la red eléctrica</t>
  </si>
  <si>
    <t>Inversor (si la bomba es CC)</t>
  </si>
  <si>
    <t>Emisiones de CO2 por año:</t>
  </si>
  <si>
    <t>kg/año</t>
  </si>
  <si>
    <t>Factor de emisiones:</t>
  </si>
  <si>
    <t>Agregar factor de emisiones de la red</t>
  </si>
  <si>
    <t>Buscar factor de emisiones de diferentes países:</t>
  </si>
  <si>
    <t>Supuestos relativos a costos de conexión de la red eléctrica</t>
  </si>
  <si>
    <t>Demanda de potencia de la bomba:</t>
  </si>
  <si>
    <t>Necesidades diarias de agua:</t>
  </si>
  <si>
    <t>Volumen del flujo m³/hora:</t>
  </si>
  <si>
    <t xml:space="preserve">kWh necesarios por día: </t>
  </si>
  <si>
    <t xml:space="preserve">Días de riego anuales: </t>
  </si>
  <si>
    <t>kWh necesarios por año:</t>
  </si>
  <si>
    <t>Costo kWh:</t>
  </si>
  <si>
    <t>Tarifa básica de conexión al mes</t>
  </si>
  <si>
    <t>Costos de electricidad por año:</t>
  </si>
  <si>
    <t>m³/día</t>
  </si>
  <si>
    <t>m³/hora</t>
  </si>
  <si>
    <t>días/año</t>
  </si>
  <si>
    <t>Años</t>
  </si>
  <si>
    <t xml:space="preserve">Costos </t>
  </si>
  <si>
    <r>
      <rPr>
        <sz val="11"/>
        <color theme="1"/>
        <rFont val="Arial"/>
        <family val="2"/>
      </rPr>
      <t>Costos de electricidad por año:</t>
    </r>
  </si>
  <si>
    <t>Sistema de riego con generador diésel</t>
  </si>
  <si>
    <r>
      <rPr>
        <sz val="11"/>
        <color theme="1"/>
        <rFont val="Arial"/>
        <family val="2"/>
      </rPr>
      <t>Generador</t>
    </r>
  </si>
  <si>
    <r>
      <rPr>
        <sz val="11"/>
        <color theme="1"/>
        <rFont val="Arial"/>
        <family val="2"/>
      </rPr>
      <t>Costos de combustible por año:</t>
    </r>
  </si>
  <si>
    <r>
      <rPr>
        <b/>
        <sz val="11"/>
        <color theme="1"/>
        <rFont val="Arial"/>
        <family val="2"/>
      </rPr>
      <t>Préstamo</t>
    </r>
  </si>
  <si>
    <t>Vida útil de componentes</t>
  </si>
  <si>
    <t>Supuestos relativos a costos de combustible</t>
  </si>
  <si>
    <t>Demanda de combustible de la bomba:</t>
  </si>
  <si>
    <t xml:space="preserve">Combustible necesario por día: </t>
  </si>
  <si>
    <t>Combustible necesario por año:</t>
  </si>
  <si>
    <t>Costos combustible</t>
  </si>
  <si>
    <t>Costos de combustible por año:</t>
  </si>
  <si>
    <t>l/hora</t>
  </si>
  <si>
    <t>l/día</t>
  </si>
  <si>
    <t>l/año</t>
  </si>
  <si>
    <t>Gasóleo</t>
  </si>
  <si>
    <t>Gasolina</t>
  </si>
  <si>
    <t>GLP</t>
  </si>
  <si>
    <t>Supuestos básicos</t>
  </si>
  <si>
    <t>Esta hoja de RESULTADOS resume los resultados obtenidos a partir de los valores introducidos en la hoja ENTRADAS completada anteriormente.</t>
  </si>
  <si>
    <t>Necesidad de agua total por día</t>
  </si>
  <si>
    <t>Total de ingresos por año</t>
  </si>
  <si>
    <t>Cantidad total de la inversión por año</t>
  </si>
  <si>
    <t>Inflación</t>
  </si>
  <si>
    <t>Tasa de descuento</t>
  </si>
  <si>
    <t>Aumento del margen de beneficio anual</t>
  </si>
  <si>
    <t>Aumento anual del precio del combustible</t>
  </si>
  <si>
    <t>Tasa interna de retorno (TIR) durante más de 25 años:</t>
  </si>
  <si>
    <t>Valor actual neto (VAN):</t>
  </si>
  <si>
    <t>Flujo de efectivo acumulado tras el año 25:</t>
  </si>
  <si>
    <t>Costos del ciclo de vida del sistema (25 años):</t>
  </si>
  <si>
    <t>Años para amortización:</t>
  </si>
  <si>
    <t>Banco de crédito:</t>
  </si>
  <si>
    <t>Amortización del préstamo anual:</t>
  </si>
  <si>
    <r>
      <t>Emisiones de CO</t>
    </r>
    <r>
      <rPr>
        <vertAlign val="subscript"/>
        <sz val="16"/>
        <color theme="1"/>
        <rFont val="Arial"/>
        <family val="2"/>
      </rPr>
      <t>2</t>
    </r>
    <r>
      <rPr>
        <sz val="16"/>
        <color theme="1"/>
        <rFont val="Arial"/>
        <family val="2"/>
      </rPr>
      <t xml:space="preserve"> por año:</t>
    </r>
  </si>
  <si>
    <t>Nota:</t>
  </si>
  <si>
    <t>Si aparece el mensaje “not feasable” en relación con la tasa interna de retorno (TIR), el valor de TIR es inferior a 0%.</t>
  </si>
  <si>
    <t>Si se muestra un valor actual neto (VAN) negativo (-), entonces la inversión no es factible.</t>
  </si>
  <si>
    <t>Si aparece el mensaje "no payback" en "Años para amortización" entonces los costos de capital y/o operativos superan los ingresos dentro de los 25 años.</t>
  </si>
  <si>
    <t xml:space="preserve">HOJA DE TRADUCCIÓN </t>
  </si>
  <si>
    <t>Introducción</t>
  </si>
  <si>
    <t>Algunas partes del texto usado en esta herramienta forman parte de fórmulas basadas en reconocimento de texto. Para mantener la integridad y el funcionamiento de las fórmulas, dichos fragmentos permanecerán en inglés. Una lista de los fragmentos de texto y su traducción correspondiente ha sido compilada en esta hoja de traducción complementaria:</t>
  </si>
  <si>
    <t>Texto original en inglés</t>
  </si>
  <si>
    <t>Hoja</t>
  </si>
  <si>
    <t>Traducción al español</t>
  </si>
  <si>
    <t>Ingresos acumulados</t>
  </si>
  <si>
    <t>Costo promedio del agua annual</t>
  </si>
  <si>
    <t>Flujo de efectivo acumulado comparado durante los primeros 10 años</t>
  </si>
  <si>
    <t>Comparación de ingresos acumulados y costos del sistema durante los primeros 10 años</t>
  </si>
  <si>
    <t>Flujo de efectivo acumulado comparado durante los primeros 25 años</t>
  </si>
  <si>
    <t>no factible</t>
  </si>
  <si>
    <t>por m³</t>
  </si>
  <si>
    <t>al año</t>
  </si>
  <si>
    <t>años</t>
  </si>
  <si>
    <t>5 años</t>
  </si>
  <si>
    <t>10 años</t>
  </si>
  <si>
    <t>25 años</t>
  </si>
  <si>
    <t>m³ per day</t>
  </si>
  <si>
    <t>m³ al día</t>
  </si>
  <si>
    <t>Entradas</t>
  </si>
  <si>
    <t>Resultados</t>
  </si>
  <si>
    <t>CLP</t>
  </si>
  <si>
    <t>Banco Alpha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</si>
</sst>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43" formatCode="_-* #,##0.00\ _€_-;\-* #,##0.00\ _€_-;_-* &quot;-&quot;??\ _€_-;_-@_-"/>
    <numFmt numFmtId="164" formatCode="&quot;$&quot;#,##0_);[Red]\(&quot;$&quot;#,##0\)"/>
    <numFmt numFmtId="165" formatCode="&quot;$&quot;#,##0.00_);[Red]\(&quot;$&quot;#,##0.00\)"/>
    <numFmt numFmtId="166" formatCode="_(&quot;$&quot;* #,##0.00_);_(&quot;$&quot;* \(#,##0.00\);_(&quot;$&quot;* &quot;-&quot;??_);_(@_)"/>
    <numFmt numFmtId="167" formatCode="_(* #,##0.00_);_(* \(#,##0.00\);_(* &quot;-&quot;??_);_(@_)"/>
    <numFmt numFmtId="168" formatCode="0.0"/>
    <numFmt numFmtId="169" formatCode="0.0%"/>
    <numFmt numFmtId="170" formatCode="#,##0.0"/>
    <numFmt numFmtId="171" formatCode="0.00?%_)"/>
    <numFmt numFmtId="172" formatCode="0_)"/>
    <numFmt numFmtId="173" formatCode="_-* #,##0\ _€_-;\-* #,##0\ _€_-;_-* &quot;-&quot;??\ _€_-;_-@_-"/>
  </numFmts>
  <fonts count="45" x14ac:knownFonts="1">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sz val="14"/>
      <name val="Arial"/>
      <family val="2"/>
    </font>
    <font>
      <b/>
      <sz val="18"/>
      <color theme="1"/>
      <name val="Arial"/>
      <family val="2"/>
    </font>
    <font>
      <sz val="16"/>
      <color theme="1"/>
      <name val="Arial"/>
      <family val="2"/>
    </font>
    <font>
      <sz val="18"/>
      <color theme="1"/>
      <name val="Arial"/>
      <family val="2"/>
    </font>
    <font>
      <b/>
      <sz val="20"/>
      <color rgb="FF9EA231"/>
      <name val="Arial"/>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sz val="11"/>
      <color theme="1"/>
      <name val="Calibri"/>
      <family val="2"/>
    </font>
    <font>
      <b/>
      <sz val="11"/>
      <color rgb="FFFF0000"/>
      <name val="Arial"/>
      <family val="2"/>
    </font>
    <font>
      <b/>
      <i/>
      <sz val="11"/>
      <name val="Arial"/>
      <family val="2"/>
    </font>
    <font>
      <b/>
      <sz val="18"/>
      <name val="Arial"/>
      <family val="2"/>
    </font>
    <font>
      <sz val="16"/>
      <name val="Arial"/>
      <family val="2"/>
    </font>
    <font>
      <b/>
      <sz val="10"/>
      <color rgb="FF9BBB59" tint="-0.249977111117893"/>
      <name val="Arial"/>
      <family val="2"/>
    </font>
    <font>
      <sz val="18"/>
      <color rgb="FFFF0000"/>
      <name val="Arial"/>
      <family val="2"/>
    </font>
    <font>
      <vertAlign val="subscript"/>
      <sz val="16"/>
      <color theme="1"/>
      <name val="Arial"/>
      <family val="2"/>
    </font>
  </fonts>
  <fills count="23">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rgb="FF7B9C30"/>
        <bgColor rgb="FF000000"/>
      </patternFill>
    </fill>
    <fill>
      <patternFill patternType="solid">
        <fgColor rgb="FFC5DC8F"/>
        <bgColor rgb="FF000000"/>
      </patternFill>
    </fill>
  </fills>
  <borders count="6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theme="0"/>
      </left>
      <right/>
      <top/>
      <bottom style="thin">
        <color indexed="64"/>
      </bottom>
      <diagonal/>
    </border>
    <border>
      <left/>
      <right style="medium">
        <color indexed="64"/>
      </right>
      <top style="thin">
        <color theme="0"/>
      </top>
      <bottom/>
      <diagonal/>
    </border>
    <border>
      <left/>
      <right style="medium">
        <color indexed="64"/>
      </right>
      <top/>
      <bottom style="thin">
        <color theme="0"/>
      </bottom>
      <diagonal/>
    </border>
    <border>
      <left style="medium">
        <color rgb="FFFFFFFF"/>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thin">
        <color theme="0"/>
      </right>
      <top/>
      <bottom/>
      <diagonal/>
    </border>
  </borders>
  <cellStyleXfs count="10">
    <xf numFmtId="0" fontId="0" fillId="0" borderId="0"/>
    <xf numFmtId="0" fontId="10" fillId="0" borderId="0"/>
    <xf numFmtId="166"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9" fillId="0" borderId="0" applyNumberFormat="0" applyFill="0" applyBorder="0" applyAlignment="0" applyProtection="0"/>
  </cellStyleXfs>
  <cellXfs count="528">
    <xf numFmtId="0" fontId="0" fillId="0" borderId="0" xfId="0"/>
    <xf numFmtId="0" fontId="4" fillId="0" borderId="0" xfId="0" applyFont="1"/>
    <xf numFmtId="0" fontId="10" fillId="0" borderId="0" xfId="1" applyAlignment="1">
      <alignment horizontal="center"/>
    </xf>
    <xf numFmtId="0" fontId="10" fillId="0" borderId="0" xfId="1"/>
    <xf numFmtId="0" fontId="7" fillId="6" borderId="0" xfId="1" applyFont="1" applyFill="1" applyAlignment="1">
      <alignment horizontal="left"/>
    </xf>
    <xf numFmtId="0" fontId="7" fillId="6" borderId="0" xfId="1" applyFont="1" applyFill="1"/>
    <xf numFmtId="0" fontId="10" fillId="6" borderId="0" xfId="1" applyFill="1"/>
    <xf numFmtId="0" fontId="10" fillId="6" borderId="0" xfId="1" applyFill="1" applyAlignment="1">
      <alignment horizontal="left"/>
    </xf>
    <xf numFmtId="0" fontId="10" fillId="0" borderId="0" xfId="1" applyAlignment="1">
      <alignment horizontal="left"/>
    </xf>
    <xf numFmtId="0" fontId="10" fillId="6" borderId="0" xfId="1" applyFill="1" applyAlignment="1">
      <alignment horizontal="right"/>
    </xf>
    <xf numFmtId="4" fontId="10" fillId="6" borderId="0" xfId="2" applyNumberFormat="1" applyFill="1" applyAlignment="1">
      <alignment horizontal="right"/>
    </xf>
    <xf numFmtId="2" fontId="9" fillId="6" borderId="0" xfId="1" applyNumberFormat="1" applyFont="1" applyFill="1" applyAlignment="1">
      <alignment horizontal="left"/>
    </xf>
    <xf numFmtId="166" fontId="10" fillId="6" borderId="0" xfId="2" applyFill="1" applyAlignment="1">
      <alignment horizontal="right"/>
    </xf>
    <xf numFmtId="171" fontId="10" fillId="6" borderId="0" xfId="1" applyNumberFormat="1" applyFill="1" applyAlignment="1">
      <alignment horizontal="right"/>
    </xf>
    <xf numFmtId="0" fontId="9" fillId="6" borderId="0" xfId="1" applyFont="1" applyFill="1" applyAlignment="1">
      <alignment horizontal="left"/>
    </xf>
    <xf numFmtId="172" fontId="10" fillId="6" borderId="0" xfId="1" applyNumberFormat="1" applyFill="1" applyAlignment="1">
      <alignment horizontal="right"/>
    </xf>
    <xf numFmtId="14" fontId="10" fillId="6" borderId="0" xfId="1" applyNumberFormat="1" applyFill="1" applyAlignment="1">
      <alignment horizontal="right"/>
    </xf>
    <xf numFmtId="14" fontId="9" fillId="6" borderId="0" xfId="1" applyNumberFormat="1" applyFont="1" applyFill="1" applyAlignment="1">
      <alignment horizontal="left"/>
    </xf>
    <xf numFmtId="0" fontId="7" fillId="6" borderId="0" xfId="1" applyFont="1" applyFill="1" applyAlignment="1">
      <alignment horizontal="left" wrapText="1"/>
    </xf>
    <xf numFmtId="0" fontId="7" fillId="6" borderId="0" xfId="1" applyFont="1" applyFill="1" applyAlignment="1">
      <alignment horizontal="right" wrapText="1"/>
    </xf>
    <xf numFmtId="0" fontId="10" fillId="0" borderId="0" xfId="1" applyAlignment="1">
      <alignment wrapText="1"/>
    </xf>
    <xf numFmtId="0" fontId="7" fillId="6" borderId="0" xfId="1" applyFont="1" applyFill="1" applyAlignment="1">
      <alignment horizontal="left" wrapText="1" indent="2"/>
    </xf>
    <xf numFmtId="0" fontId="7" fillId="6" borderId="0" xfId="1" applyFont="1" applyFill="1" applyAlignment="1">
      <alignment horizontal="left" wrapText="1" indent="3"/>
    </xf>
    <xf numFmtId="0" fontId="12" fillId="6" borderId="0" xfId="1" applyFont="1" applyFill="1" applyAlignment="1">
      <alignment horizontal="left"/>
    </xf>
    <xf numFmtId="14" fontId="12" fillId="6" borderId="0" xfId="1" applyNumberFormat="1" applyFont="1" applyFill="1" applyAlignment="1">
      <alignment horizontal="right"/>
    </xf>
    <xf numFmtId="39" fontId="12" fillId="6" borderId="0" xfId="2" applyNumberFormat="1" applyFont="1" applyFill="1" applyAlignment="1">
      <alignment horizontal="right"/>
    </xf>
    <xf numFmtId="167" fontId="12" fillId="6" borderId="0" xfId="2" applyNumberFormat="1" applyFont="1" applyFill="1" applyAlignment="1">
      <alignment horizontal="right"/>
    </xf>
    <xf numFmtId="9" fontId="0" fillId="0" borderId="0" xfId="6" applyFont="1"/>
    <xf numFmtId="9" fontId="0" fillId="0" borderId="2" xfId="6" applyFont="1" applyBorder="1"/>
    <xf numFmtId="3" fontId="10" fillId="6" borderId="0" xfId="1" applyNumberFormat="1" applyFill="1" applyAlignment="1">
      <alignment horizontal="right"/>
    </xf>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Alignment="1">
      <alignment vertical="center"/>
    </xf>
    <xf numFmtId="0" fontId="8" fillId="11" borderId="18" xfId="0" applyFont="1" applyFill="1" applyBorder="1" applyAlignment="1">
      <alignment horizontal="center" vertical="center"/>
    </xf>
    <xf numFmtId="0" fontId="4" fillId="11" borderId="0" xfId="0" applyFont="1" applyFill="1" applyAlignment="1">
      <alignment horizontal="center" vertical="center"/>
    </xf>
    <xf numFmtId="0" fontId="4" fillId="11" borderId="18" xfId="0" applyFont="1" applyFill="1" applyBorder="1" applyAlignment="1">
      <alignment horizontal="center"/>
    </xf>
    <xf numFmtId="0" fontId="8" fillId="11" borderId="18" xfId="0" applyFont="1" applyFill="1" applyBorder="1"/>
    <xf numFmtId="0" fontId="8" fillId="11" borderId="0" xfId="0" applyFont="1" applyFill="1" applyAlignment="1">
      <alignment wrapText="1"/>
    </xf>
    <xf numFmtId="0" fontId="8" fillId="11" borderId="0" xfId="0" applyFont="1" applyFill="1" applyAlignment="1">
      <alignment horizontal="center"/>
    </xf>
    <xf numFmtId="0" fontId="4" fillId="11" borderId="0" xfId="0" applyFont="1" applyFill="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xf numFmtId="0" fontId="4" fillId="12" borderId="0" xfId="0" applyFont="1" applyFill="1" applyAlignment="1">
      <alignment horizontal="center"/>
    </xf>
    <xf numFmtId="0" fontId="4" fillId="12" borderId="0" xfId="0" applyFont="1" applyFill="1" applyAlignment="1">
      <alignment horizontal="left"/>
    </xf>
    <xf numFmtId="0" fontId="8" fillId="11" borderId="18" xfId="0" applyFont="1" applyFill="1" applyBorder="1" applyAlignment="1">
      <alignment horizontal="left"/>
    </xf>
    <xf numFmtId="173" fontId="4" fillId="12" borderId="24" xfId="7" applyNumberFormat="1" applyFont="1" applyFill="1" applyBorder="1"/>
    <xf numFmtId="173" fontId="4" fillId="12" borderId="23" xfId="7" applyNumberFormat="1" applyFont="1" applyFill="1" applyBorder="1"/>
    <xf numFmtId="173" fontId="4" fillId="0" borderId="26" xfId="7" applyNumberFormat="1" applyFont="1" applyBorder="1" applyProtection="1">
      <protection locked="0"/>
    </xf>
    <xf numFmtId="173" fontId="4" fillId="0" borderId="9" xfId="7" applyNumberFormat="1" applyFont="1" applyBorder="1" applyProtection="1">
      <protection locked="0"/>
    </xf>
    <xf numFmtId="173" fontId="4" fillId="0" borderId="9" xfId="7" applyNumberFormat="1" applyFont="1" applyBorder="1" applyAlignment="1" applyProtection="1">
      <alignment horizontal="center"/>
      <protection locked="0"/>
    </xf>
    <xf numFmtId="9" fontId="4" fillId="0" borderId="9" xfId="6" applyFont="1" applyBorder="1" applyAlignment="1" applyProtection="1">
      <alignment horizontal="center"/>
      <protection locked="0"/>
    </xf>
    <xf numFmtId="0" fontId="4" fillId="0" borderId="10" xfId="0" applyFont="1" applyBorder="1" applyAlignment="1" applyProtection="1">
      <alignment horizontal="center"/>
      <protection locked="0"/>
    </xf>
    <xf numFmtId="173" fontId="4" fillId="0" borderId="30" xfId="7" applyNumberFormat="1" applyFont="1" applyBorder="1" applyAlignment="1" applyProtection="1">
      <alignment horizontal="center"/>
      <protection locked="0"/>
    </xf>
    <xf numFmtId="0" fontId="7" fillId="6" borderId="0" xfId="1" applyFont="1" applyFill="1" applyAlignment="1">
      <alignment horizontal="center"/>
    </xf>
    <xf numFmtId="43" fontId="10" fillId="6" borderId="0" xfId="7" applyFont="1" applyFill="1" applyAlignment="1">
      <alignment horizontal="right"/>
    </xf>
    <xf numFmtId="2" fontId="4" fillId="12" borderId="0" xfId="0" applyNumberFormat="1" applyFont="1" applyFill="1" applyAlignment="1">
      <alignment horizontal="center"/>
    </xf>
    <xf numFmtId="3" fontId="10" fillId="6" borderId="0" xfId="2" applyNumberFormat="1" applyFill="1" applyAlignment="1">
      <alignment horizontal="right"/>
    </xf>
    <xf numFmtId="10" fontId="10" fillId="6" borderId="0" xfId="6" applyNumberFormat="1" applyFont="1" applyFill="1" applyAlignment="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xf numFmtId="0" fontId="6" fillId="14" borderId="9" xfId="0" applyFont="1" applyFill="1" applyBorder="1"/>
    <xf numFmtId="0" fontId="6" fillId="14" borderId="4" xfId="0" applyFont="1" applyFill="1" applyBorder="1"/>
    <xf numFmtId="0" fontId="4" fillId="14" borderId="14" xfId="0" applyFont="1" applyFill="1" applyBorder="1"/>
    <xf numFmtId="0" fontId="8" fillId="14" borderId="18" xfId="0" applyFont="1" applyFill="1" applyBorder="1" applyAlignment="1">
      <alignment horizontal="center"/>
    </xf>
    <xf numFmtId="0" fontId="8" fillId="14" borderId="0" xfId="0" applyFont="1" applyFill="1"/>
    <xf numFmtId="173" fontId="4" fillId="14" borderId="24" xfId="7" applyNumberFormat="1" applyFont="1" applyFill="1" applyBorder="1"/>
    <xf numFmtId="0" fontId="4" fillId="14" borderId="0" xfId="0" applyFont="1" applyFill="1" applyAlignment="1">
      <alignment horizontal="center"/>
    </xf>
    <xf numFmtId="173" fontId="4" fillId="14" borderId="23" xfId="7" applyNumberFormat="1" applyFont="1" applyFill="1" applyBorder="1" applyAlignment="1">
      <alignment horizontal="center"/>
    </xf>
    <xf numFmtId="0" fontId="4" fillId="15" borderId="15" xfId="0" applyFont="1" applyFill="1" applyBorder="1"/>
    <xf numFmtId="0" fontId="4" fillId="15" borderId="16" xfId="0" applyFont="1" applyFill="1" applyBorder="1"/>
    <xf numFmtId="0" fontId="4" fillId="15" borderId="0" xfId="0" applyFont="1" applyFill="1"/>
    <xf numFmtId="0" fontId="4" fillId="15" borderId="19" xfId="0" applyFont="1" applyFill="1" applyBorder="1"/>
    <xf numFmtId="0" fontId="4" fillId="15" borderId="22"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0" xfId="0" applyFont="1" applyFill="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Alignment="1">
      <alignment horizontal="center"/>
    </xf>
    <xf numFmtId="173" fontId="4" fillId="15" borderId="23" xfId="7" applyNumberFormat="1" applyFont="1" applyFill="1" applyBorder="1" applyAlignment="1">
      <alignment horizontal="center"/>
    </xf>
    <xf numFmtId="173" fontId="4" fillId="15" borderId="24" xfId="7" applyNumberFormat="1" applyFont="1" applyFill="1" applyBorder="1"/>
    <xf numFmtId="0" fontId="6" fillId="15" borderId="9" xfId="0" applyFont="1" applyFill="1" applyBorder="1"/>
    <xf numFmtId="0" fontId="6" fillId="15" borderId="4" xfId="0" applyFont="1" applyFill="1" applyBorder="1"/>
    <xf numFmtId="173" fontId="4" fillId="14" borderId="0" xfId="7" applyNumberFormat="1" applyFont="1" applyFill="1"/>
    <xf numFmtId="1" fontId="4" fillId="15" borderId="0" xfId="0" applyNumberFormat="1" applyFont="1" applyFill="1" applyAlignment="1">
      <alignment horizontal="center"/>
    </xf>
    <xf numFmtId="1" fontId="4" fillId="14" borderId="0" xfId="0" applyNumberFormat="1" applyFont="1" applyFill="1" applyAlignment="1">
      <alignment horizontal="center"/>
    </xf>
    <xf numFmtId="173" fontId="4" fillId="12" borderId="32" xfId="7" applyNumberFormat="1" applyFont="1" applyFill="1" applyBorder="1"/>
    <xf numFmtId="0" fontId="8" fillId="10" borderId="9" xfId="0" applyFont="1" applyFill="1" applyBorder="1" applyAlignment="1" applyProtection="1">
      <alignment horizontal="center" vertical="center"/>
      <protection locked="0"/>
    </xf>
    <xf numFmtId="169" fontId="8" fillId="10" borderId="9" xfId="0" applyNumberFormat="1" applyFont="1" applyFill="1" applyBorder="1" applyAlignment="1" applyProtection="1">
      <alignment horizontal="center" vertical="center"/>
      <protection locked="0"/>
    </xf>
    <xf numFmtId="169" fontId="8" fillId="11" borderId="0" xfId="0" applyNumberFormat="1" applyFont="1" applyFill="1" applyAlignment="1">
      <alignment horizontal="center" vertical="center"/>
    </xf>
    <xf numFmtId="9" fontId="8" fillId="10" borderId="9" xfId="0" applyNumberFormat="1" applyFont="1" applyFill="1" applyBorder="1" applyAlignment="1" applyProtection="1">
      <alignment horizontal="center" vertical="center"/>
      <protection locked="0"/>
    </xf>
    <xf numFmtId="1" fontId="8" fillId="10" borderId="9" xfId="0" applyNumberFormat="1" applyFont="1" applyFill="1" applyBorder="1" applyAlignment="1" applyProtection="1">
      <alignment horizontal="center" vertical="center"/>
      <protection locked="0"/>
    </xf>
    <xf numFmtId="173" fontId="8" fillId="10" borderId="9" xfId="7"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0" fontId="8" fillId="14" borderId="18" xfId="0" applyFont="1" applyFill="1" applyBorder="1"/>
    <xf numFmtId="43" fontId="0" fillId="0" borderId="0" xfId="7" applyFont="1"/>
    <xf numFmtId="0" fontId="15" fillId="0" borderId="0" xfId="0" applyFont="1"/>
    <xf numFmtId="0" fontId="6" fillId="0" borderId="0" xfId="0" applyFont="1"/>
    <xf numFmtId="0" fontId="0" fillId="0" borderId="0" xfId="0" applyAlignment="1">
      <alignment horizontal="left" vertical="center"/>
    </xf>
    <xf numFmtId="0" fontId="0" fillId="0" borderId="0" xfId="0" applyAlignment="1">
      <alignment horizontal="left" vertical="center" wrapText="1"/>
    </xf>
    <xf numFmtId="9" fontId="8" fillId="10" borderId="9" xfId="6" applyFont="1" applyFill="1" applyBorder="1" applyAlignment="1" applyProtection="1">
      <alignment horizontal="center" vertical="center"/>
      <protection locked="0"/>
    </xf>
    <xf numFmtId="165" fontId="10" fillId="6" borderId="0" xfId="1" applyNumberFormat="1" applyFill="1" applyAlignment="1">
      <alignment horizontal="left"/>
    </xf>
    <xf numFmtId="0" fontId="21" fillId="6" borderId="0" xfId="1" applyFont="1" applyFill="1" applyAlignment="1">
      <alignment horizontal="left"/>
    </xf>
    <xf numFmtId="14" fontId="21" fillId="6" borderId="0" xfId="1" applyNumberFormat="1" applyFont="1" applyFill="1" applyAlignment="1">
      <alignment horizontal="right"/>
    </xf>
    <xf numFmtId="39" fontId="21" fillId="6" borderId="0" xfId="2" applyNumberFormat="1" applyFont="1" applyFill="1" applyAlignment="1">
      <alignment horizontal="right"/>
    </xf>
    <xf numFmtId="167" fontId="21" fillId="6" borderId="0" xfId="2" applyNumberFormat="1" applyFont="1" applyFill="1" applyAlignment="1">
      <alignment horizontal="right"/>
    </xf>
    <xf numFmtId="0" fontId="21" fillId="0" borderId="0" xfId="1" applyFont="1" applyAlignment="1">
      <alignment wrapText="1"/>
    </xf>
    <xf numFmtId="0" fontId="21" fillId="0" borderId="0" xfId="1" applyFont="1"/>
    <xf numFmtId="0" fontId="0" fillId="0" borderId="1" xfId="0" applyBorder="1"/>
    <xf numFmtId="0" fontId="0" fillId="0" borderId="3" xfId="0" applyBorder="1"/>
    <xf numFmtId="0" fontId="0" fillId="0" borderId="4" xfId="0" applyBorder="1"/>
    <xf numFmtId="9" fontId="0" fillId="0" borderId="0" xfId="0" applyNumberFormat="1"/>
    <xf numFmtId="0" fontId="0" fillId="0" borderId="5" xfId="0" applyBorder="1"/>
    <xf numFmtId="3" fontId="0" fillId="0" borderId="0" xfId="0" applyNumberFormat="1"/>
    <xf numFmtId="0" fontId="0" fillId="0" borderId="6" xfId="0" applyBorder="1"/>
    <xf numFmtId="1" fontId="0" fillId="0" borderId="7" xfId="0" applyNumberFormat="1" applyBorder="1"/>
    <xf numFmtId="0" fontId="0" fillId="0" borderId="8" xfId="0" applyBorder="1"/>
    <xf numFmtId="0" fontId="0" fillId="8" borderId="2" xfId="0" applyFill="1" applyBorder="1"/>
    <xf numFmtId="0" fontId="0" fillId="8" borderId="9" xfId="0" applyFill="1" applyBorder="1" applyAlignment="1">
      <alignment horizontal="center"/>
    </xf>
    <xf numFmtId="0" fontId="0" fillId="8" borderId="11" xfId="0" applyFill="1" applyBorder="1"/>
    <xf numFmtId="0" fontId="0" fillId="9" borderId="3" xfId="0" applyFill="1" applyBorder="1"/>
    <xf numFmtId="0" fontId="0" fillId="9" borderId="4" xfId="0" applyFill="1" applyBorder="1" applyAlignment="1">
      <alignment wrapText="1"/>
    </xf>
    <xf numFmtId="0" fontId="0" fillId="9" borderId="0" xfId="0" applyFill="1"/>
    <xf numFmtId="0" fontId="0" fillId="9" borderId="5" xfId="0" applyFill="1" applyBorder="1" applyAlignment="1">
      <alignment horizontal="center"/>
    </xf>
    <xf numFmtId="0" fontId="0" fillId="9" borderId="0" xfId="0" applyFill="1" applyAlignment="1">
      <alignment horizontal="right"/>
    </xf>
    <xf numFmtId="1" fontId="0" fillId="9" borderId="0" xfId="0" applyNumberFormat="1" applyFill="1"/>
    <xf numFmtId="0" fontId="0" fillId="9" borderId="5" xfId="0" applyFill="1" applyBorder="1"/>
    <xf numFmtId="0" fontId="0" fillId="9" borderId="9" xfId="0" applyFill="1" applyBorder="1" applyAlignment="1">
      <alignment wrapText="1"/>
    </xf>
    <xf numFmtId="3" fontId="0" fillId="9" borderId="0" xfId="0" applyNumberFormat="1" applyFill="1"/>
    <xf numFmtId="0" fontId="0" fillId="9" borderId="4" xfId="0" applyFill="1" applyBorder="1"/>
    <xf numFmtId="1" fontId="0" fillId="9" borderId="0" xfId="0" applyNumberFormat="1" applyFill="1" applyAlignment="1">
      <alignment horizontal="right"/>
    </xf>
    <xf numFmtId="0" fontId="0" fillId="9" borderId="6" xfId="0" applyFill="1" applyBorder="1"/>
    <xf numFmtId="0" fontId="0" fillId="9" borderId="7" xfId="0" applyFill="1" applyBorder="1"/>
    <xf numFmtId="0" fontId="0" fillId="9" borderId="8" xfId="0" applyFill="1" applyBorder="1"/>
    <xf numFmtId="1" fontId="0" fillId="9" borderId="7" xfId="0" applyNumberFormat="1" applyFill="1" applyBorder="1"/>
    <xf numFmtId="0" fontId="0" fillId="13" borderId="2" xfId="0" applyFill="1" applyBorder="1"/>
    <xf numFmtId="0" fontId="0" fillId="13" borderId="3" xfId="0" applyFill="1" applyBorder="1"/>
    <xf numFmtId="0" fontId="0" fillId="13" borderId="4" xfId="0" applyFill="1" applyBorder="1"/>
    <xf numFmtId="0" fontId="0" fillId="13" borderId="0" xfId="0" applyFill="1"/>
    <xf numFmtId="0" fontId="0" fillId="13" borderId="5" xfId="0" applyFill="1" applyBorder="1"/>
    <xf numFmtId="0" fontId="3" fillId="13" borderId="0" xfId="0" applyFont="1" applyFill="1" applyAlignment="1">
      <alignment vertical="top"/>
    </xf>
    <xf numFmtId="1" fontId="0" fillId="13" borderId="0" xfId="0" applyNumberFormat="1" applyFill="1"/>
    <xf numFmtId="0" fontId="0" fillId="13" borderId="7" xfId="0" applyFill="1" applyBorder="1"/>
    <xf numFmtId="1" fontId="0" fillId="13" borderId="7" xfId="0" applyNumberFormat="1" applyFill="1" applyBorder="1"/>
    <xf numFmtId="0" fontId="22" fillId="13" borderId="0" xfId="0" applyFont="1" applyFill="1"/>
    <xf numFmtId="2" fontId="0" fillId="13" borderId="0" xfId="0" applyNumberFormat="1" applyFill="1"/>
    <xf numFmtId="3" fontId="8" fillId="13" borderId="0" xfId="0" applyNumberFormat="1" applyFont="1" applyFill="1" applyAlignment="1">
      <alignment horizontal="center"/>
    </xf>
    <xf numFmtId="3" fontId="8" fillId="3" borderId="12" xfId="0" applyNumberFormat="1" applyFont="1" applyFill="1" applyBorder="1" applyAlignment="1">
      <alignment horizontal="center"/>
    </xf>
    <xf numFmtId="169" fontId="8" fillId="3" borderId="13" xfId="0" applyNumberFormat="1" applyFont="1" applyFill="1" applyBorder="1" applyAlignment="1">
      <alignment horizontal="center"/>
    </xf>
    <xf numFmtId="0" fontId="0" fillId="13" borderId="6" xfId="0" applyFill="1" applyBorder="1"/>
    <xf numFmtId="9" fontId="0" fillId="13" borderId="7" xfId="0" applyNumberFormat="1" applyFill="1" applyBorder="1"/>
    <xf numFmtId="0" fontId="0" fillId="13" borderId="8" xfId="0" applyFill="1" applyBorder="1"/>
    <xf numFmtId="0" fontId="0" fillId="15" borderId="2" xfId="0" applyFill="1" applyBorder="1"/>
    <xf numFmtId="0" fontId="0" fillId="15" borderId="3" xfId="0" applyFill="1" applyBorder="1"/>
    <xf numFmtId="0" fontId="0" fillId="15" borderId="0" xfId="0" applyFill="1"/>
    <xf numFmtId="0" fontId="0" fillId="15" borderId="5" xfId="0" applyFill="1" applyBorder="1"/>
    <xf numFmtId="0" fontId="0" fillId="15" borderId="4" xfId="0"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7" xfId="0" applyFill="1" applyBorder="1"/>
    <xf numFmtId="1" fontId="0" fillId="15" borderId="7" xfId="0" applyNumberFormat="1" applyFill="1" applyBorder="1" applyAlignment="1">
      <alignment horizontal="right"/>
    </xf>
    <xf numFmtId="1" fontId="0" fillId="15" borderId="0" xfId="0" applyNumberFormat="1" applyFill="1"/>
    <xf numFmtId="168" fontId="0" fillId="15" borderId="0" xfId="0" applyNumberFormat="1" applyFill="1"/>
    <xf numFmtId="0" fontId="22" fillId="15" borderId="0" xfId="0" applyFont="1" applyFill="1"/>
    <xf numFmtId="0" fontId="0" fillId="15" borderId="0" xfId="0" applyFill="1" applyAlignment="1">
      <alignment horizontal="center"/>
    </xf>
    <xf numFmtId="2" fontId="0" fillId="15" borderId="0" xfId="0" applyNumberFormat="1" applyFill="1"/>
    <xf numFmtId="3" fontId="8" fillId="15" borderId="4" xfId="0" applyNumberFormat="1" applyFont="1" applyFill="1" applyBorder="1" applyAlignment="1">
      <alignment horizontal="center"/>
    </xf>
    <xf numFmtId="0" fontId="0" fillId="15" borderId="6" xfId="0" applyFill="1" applyBorder="1"/>
    <xf numFmtId="0" fontId="0" fillId="15" borderId="8" xfId="0" applyFill="1" applyBorder="1"/>
    <xf numFmtId="0" fontId="23" fillId="0" borderId="0" xfId="0" applyFont="1"/>
    <xf numFmtId="0" fontId="25" fillId="0" borderId="0" xfId="0" applyFont="1"/>
    <xf numFmtId="3" fontId="25" fillId="0" borderId="4" xfId="0" applyNumberFormat="1" applyFont="1" applyBorder="1" applyAlignment="1">
      <alignment horizontal="center"/>
    </xf>
    <xf numFmtId="3" fontId="25" fillId="0" borderId="5" xfId="0" applyNumberFormat="1" applyFont="1" applyBorder="1"/>
    <xf numFmtId="0" fontId="23" fillId="0" borderId="0" xfId="0" applyFont="1" applyAlignment="1">
      <alignment horizontal="center"/>
    </xf>
    <xf numFmtId="3" fontId="23" fillId="0" borderId="4" xfId="0" applyNumberFormat="1" applyFont="1" applyBorder="1" applyAlignment="1">
      <alignment horizontal="center"/>
    </xf>
    <xf numFmtId="3" fontId="23" fillId="0" borderId="5" xfId="0" applyNumberFormat="1" applyFont="1" applyBorder="1" applyAlignment="1">
      <alignment horizontal="center"/>
    </xf>
    <xf numFmtId="0" fontId="25" fillId="0" borderId="0" xfId="0" applyFont="1" applyAlignment="1">
      <alignment horizontal="center"/>
    </xf>
    <xf numFmtId="0" fontId="14" fillId="0" borderId="0" xfId="5"/>
    <xf numFmtId="1" fontId="0" fillId="0" borderId="0" xfId="0" applyNumberFormat="1"/>
    <xf numFmtId="3" fontId="25" fillId="0" borderId="0" xfId="0" applyNumberFormat="1" applyFont="1" applyAlignment="1">
      <alignment horizontal="center"/>
    </xf>
    <xf numFmtId="3" fontId="25" fillId="0" borderId="5" xfId="0" applyNumberFormat="1" applyFont="1" applyBorder="1" applyAlignment="1">
      <alignment horizontal="center"/>
    </xf>
    <xf numFmtId="0" fontId="25" fillId="0" borderId="0" xfId="0" applyFont="1" applyAlignment="1">
      <alignment horizontal="left"/>
    </xf>
    <xf numFmtId="3" fontId="25" fillId="0" borderId="6" xfId="0" applyNumberFormat="1" applyFont="1" applyBorder="1" applyAlignment="1">
      <alignment horizontal="center"/>
    </xf>
    <xf numFmtId="3" fontId="25" fillId="0" borderId="8" xfId="0" applyNumberFormat="1" applyFont="1" applyBorder="1"/>
    <xf numFmtId="0" fontId="0" fillId="14" borderId="2" xfId="0" applyFill="1" applyBorder="1"/>
    <xf numFmtId="0" fontId="0" fillId="14" borderId="3" xfId="0" applyFill="1" applyBorder="1"/>
    <xf numFmtId="0" fontId="0" fillId="14" borderId="0" xfId="0" applyFill="1"/>
    <xf numFmtId="0" fontId="0" fillId="14" borderId="5" xfId="0"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ill="1" applyBorder="1"/>
    <xf numFmtId="0" fontId="0" fillId="14" borderId="7" xfId="0" applyFill="1" applyBorder="1"/>
    <xf numFmtId="1" fontId="0" fillId="14" borderId="7" xfId="0" applyNumberFormat="1" applyFill="1" applyBorder="1" applyAlignment="1">
      <alignment horizontal="right"/>
    </xf>
    <xf numFmtId="43" fontId="0" fillId="14" borderId="0" xfId="0" applyNumberFormat="1" applyFill="1"/>
    <xf numFmtId="1" fontId="0" fillId="14" borderId="0" xfId="0" applyNumberFormat="1" applyFill="1"/>
    <xf numFmtId="168" fontId="0" fillId="14" borderId="0" xfId="0" applyNumberFormat="1" applyFill="1"/>
    <xf numFmtId="0" fontId="22" fillId="14" borderId="0" xfId="0" applyFont="1" applyFill="1"/>
    <xf numFmtId="2" fontId="0" fillId="14" borderId="0" xfId="0" applyNumberFormat="1" applyFill="1"/>
    <xf numFmtId="3" fontId="8" fillId="14" borderId="4" xfId="0" applyNumberFormat="1" applyFont="1" applyFill="1" applyBorder="1" applyAlignment="1">
      <alignment horizontal="center"/>
    </xf>
    <xf numFmtId="0" fontId="0" fillId="14" borderId="6" xfId="0" applyFill="1" applyBorder="1"/>
    <xf numFmtId="0" fontId="0" fillId="14" borderId="8" xfId="0" applyFill="1" applyBorder="1"/>
    <xf numFmtId="169" fontId="0" fillId="0" borderId="0" xfId="0" applyNumberFormat="1"/>
    <xf numFmtId="0" fontId="3" fillId="0" borderId="0" xfId="0" applyFont="1"/>
    <xf numFmtId="170" fontId="0" fillId="0" borderId="0" xfId="0" applyNumberFormat="1"/>
    <xf numFmtId="0" fontId="22" fillId="13" borderId="25" xfId="0" applyFont="1" applyFill="1" applyBorder="1"/>
    <xf numFmtId="1" fontId="0" fillId="13" borderId="11" xfId="0" applyNumberFormat="1" applyFill="1" applyBorder="1"/>
    <xf numFmtId="0" fontId="0" fillId="13" borderId="17" xfId="0" applyFill="1" applyBorder="1"/>
    <xf numFmtId="164" fontId="0" fillId="13" borderId="0" xfId="0" applyNumberFormat="1" applyFill="1"/>
    <xf numFmtId="0" fontId="0" fillId="13" borderId="11" xfId="0" applyFill="1" applyBorder="1"/>
    <xf numFmtId="0" fontId="2" fillId="12" borderId="0" xfId="0" applyFont="1" applyFill="1"/>
    <xf numFmtId="0" fontId="0" fillId="12" borderId="0" xfId="0" applyFill="1" applyAlignment="1">
      <alignment horizontal="center"/>
    </xf>
    <xf numFmtId="173" fontId="1" fillId="10" borderId="9" xfId="7" applyNumberFormat="1" applyFont="1" applyFill="1" applyBorder="1" applyProtection="1">
      <protection locked="0"/>
    </xf>
    <xf numFmtId="0" fontId="1" fillId="10" borderId="9" xfId="0" applyFont="1" applyFill="1" applyBorder="1" applyProtection="1">
      <protection locked="0"/>
    </xf>
    <xf numFmtId="0" fontId="27" fillId="11" borderId="0" xfId="0" applyFont="1" applyFill="1"/>
    <xf numFmtId="0" fontId="28" fillId="11" borderId="0" xfId="5" applyFont="1" applyFill="1"/>
    <xf numFmtId="0" fontId="27" fillId="11" borderId="0" xfId="0" applyFont="1" applyFill="1" applyProtection="1">
      <protection locked="0"/>
    </xf>
    <xf numFmtId="0" fontId="27" fillId="11" borderId="38" xfId="0" applyFont="1" applyFill="1" applyBorder="1"/>
    <xf numFmtId="0" fontId="27" fillId="11" borderId="39" xfId="0" applyFont="1" applyFill="1" applyBorder="1"/>
    <xf numFmtId="0" fontId="27" fillId="11" borderId="40" xfId="0" applyFont="1" applyFill="1" applyBorder="1"/>
    <xf numFmtId="0" fontId="27" fillId="11" borderId="39" xfId="0" applyFont="1" applyFill="1" applyBorder="1" applyAlignment="1">
      <alignment horizontal="left"/>
    </xf>
    <xf numFmtId="2" fontId="0" fillId="0" borderId="0" xfId="0" applyNumberFormat="1"/>
    <xf numFmtId="43" fontId="8" fillId="10" borderId="9" xfId="7" applyFont="1" applyFill="1" applyBorder="1" applyAlignment="1" applyProtection="1">
      <alignment horizontal="center" vertical="center"/>
      <protection locked="0"/>
    </xf>
    <xf numFmtId="0" fontId="8" fillId="3" borderId="12" xfId="0" applyFont="1" applyFill="1" applyBorder="1" applyAlignment="1">
      <alignment horizontal="center"/>
    </xf>
    <xf numFmtId="1" fontId="8" fillId="3" borderId="12" xfId="0" applyNumberFormat="1" applyFont="1" applyFill="1" applyBorder="1" applyAlignment="1">
      <alignment horizontal="center"/>
    </xf>
    <xf numFmtId="0" fontId="27" fillId="10" borderId="0" xfId="0" applyFont="1" applyFill="1" applyAlignment="1">
      <alignment vertical="center"/>
    </xf>
    <xf numFmtId="0" fontId="15" fillId="18" borderId="0" xfId="0" applyFont="1" applyFill="1"/>
    <xf numFmtId="0" fontId="4" fillId="18" borderId="19" xfId="0" applyFont="1" applyFill="1" applyBorder="1"/>
    <xf numFmtId="0" fontId="4" fillId="18" borderId="4" xfId="0" applyFont="1" applyFill="1" applyBorder="1"/>
    <xf numFmtId="0" fontId="15" fillId="18" borderId="19" xfId="0" applyFont="1" applyFill="1" applyBorder="1"/>
    <xf numFmtId="0" fontId="1" fillId="18" borderId="0" xfId="0" applyFont="1" applyFill="1"/>
    <xf numFmtId="0" fontId="1" fillId="18" borderId="19" xfId="0" applyFont="1" applyFill="1" applyBorder="1" applyAlignment="1">
      <alignment horizontal="left" vertical="center"/>
    </xf>
    <xf numFmtId="0" fontId="4" fillId="18" borderId="0" xfId="0" applyFont="1" applyFill="1"/>
    <xf numFmtId="2" fontId="4" fillId="18" borderId="0" xfId="0" applyNumberFormat="1" applyFont="1" applyFill="1" applyAlignment="1">
      <alignment horizontal="center"/>
    </xf>
    <xf numFmtId="173" fontId="4" fillId="18" borderId="0" xfId="7" applyNumberFormat="1" applyFont="1" applyFill="1" applyAlignment="1">
      <alignment horizontal="center"/>
    </xf>
    <xf numFmtId="0" fontId="4" fillId="10" borderId="26" xfId="0" applyFont="1" applyFill="1" applyBorder="1" applyAlignment="1" applyProtection="1">
      <alignment horizontal="center"/>
      <protection locked="0"/>
    </xf>
    <xf numFmtId="43" fontId="4" fillId="10" borderId="26" xfId="7" applyFont="1" applyFill="1" applyBorder="1" applyAlignment="1" applyProtection="1">
      <alignment horizontal="center"/>
      <protection locked="0"/>
    </xf>
    <xf numFmtId="0" fontId="1" fillId="4" borderId="0" xfId="0" applyFont="1" applyFill="1"/>
    <xf numFmtId="0" fontId="1" fillId="4" borderId="19" xfId="0" applyFont="1" applyFill="1" applyBorder="1" applyAlignment="1">
      <alignment horizontal="left" vertical="center"/>
    </xf>
    <xf numFmtId="0" fontId="4" fillId="18" borderId="41" xfId="0" applyFont="1" applyFill="1" applyBorder="1"/>
    <xf numFmtId="0" fontId="1" fillId="18" borderId="42" xfId="0" applyFont="1" applyFill="1" applyBorder="1"/>
    <xf numFmtId="0" fontId="4" fillId="18" borderId="43" xfId="0" applyFont="1" applyFill="1" applyBorder="1" applyProtection="1">
      <protection locked="0"/>
    </xf>
    <xf numFmtId="1" fontId="4" fillId="18" borderId="44" xfId="0" applyNumberFormat="1" applyFont="1" applyFill="1" applyBorder="1"/>
    <xf numFmtId="0" fontId="15" fillId="18" borderId="45" xfId="0" applyFont="1" applyFill="1" applyBorder="1"/>
    <xf numFmtId="0" fontId="4" fillId="18" borderId="45" xfId="0" applyFont="1" applyFill="1" applyBorder="1"/>
    <xf numFmtId="0" fontId="8" fillId="18" borderId="41" xfId="0" applyFont="1" applyFill="1" applyBorder="1"/>
    <xf numFmtId="0" fontId="1" fillId="18" borderId="45" xfId="0" applyFont="1" applyFill="1" applyBorder="1"/>
    <xf numFmtId="0" fontId="1" fillId="18" borderId="43" xfId="0" applyFont="1" applyFill="1" applyBorder="1"/>
    <xf numFmtId="0" fontId="1" fillId="18" borderId="44" xfId="0" applyFont="1" applyFill="1" applyBorder="1"/>
    <xf numFmtId="0" fontId="8" fillId="18" borderId="41" xfId="0" applyFont="1" applyFill="1" applyBorder="1" applyAlignment="1">
      <alignment horizontal="left"/>
    </xf>
    <xf numFmtId="0" fontId="4" fillId="18" borderId="42" xfId="0" applyFont="1" applyFill="1" applyBorder="1"/>
    <xf numFmtId="0" fontId="4" fillId="18" borderId="43" xfId="0" applyFont="1" applyFill="1" applyBorder="1"/>
    <xf numFmtId="0" fontId="4" fillId="18" borderId="44" xfId="0" applyFont="1" applyFill="1" applyBorder="1"/>
    <xf numFmtId="0" fontId="8" fillId="4" borderId="41" xfId="0" applyFont="1" applyFill="1" applyBorder="1"/>
    <xf numFmtId="0" fontId="1" fillId="4" borderId="42" xfId="0" applyFont="1" applyFill="1" applyBorder="1"/>
    <xf numFmtId="0" fontId="1" fillId="4" borderId="45" xfId="0" applyFont="1" applyFill="1" applyBorder="1"/>
    <xf numFmtId="0" fontId="1" fillId="4" borderId="43" xfId="0" applyFont="1" applyFill="1" applyBorder="1"/>
    <xf numFmtId="0" fontId="1" fillId="4" borderId="44" xfId="0" applyFont="1" applyFill="1" applyBorder="1"/>
    <xf numFmtId="0" fontId="4" fillId="19" borderId="41" xfId="0" applyFont="1" applyFill="1" applyBorder="1"/>
    <xf numFmtId="0" fontId="1" fillId="19" borderId="42" xfId="0" applyFont="1" applyFill="1" applyBorder="1"/>
    <xf numFmtId="1" fontId="4" fillId="19" borderId="0" xfId="0" applyNumberFormat="1" applyFont="1" applyFill="1"/>
    <xf numFmtId="0" fontId="15" fillId="19" borderId="45" xfId="0" applyFont="1" applyFill="1" applyBorder="1"/>
    <xf numFmtId="0" fontId="15" fillId="19" borderId="0" xfId="0" applyFont="1" applyFill="1"/>
    <xf numFmtId="0" fontId="15" fillId="19" borderId="48" xfId="0" applyFont="1" applyFill="1" applyBorder="1"/>
    <xf numFmtId="0" fontId="15" fillId="19" borderId="7" xfId="0" applyFont="1" applyFill="1" applyBorder="1"/>
    <xf numFmtId="0" fontId="1" fillId="19" borderId="45" xfId="0" applyFont="1" applyFill="1" applyBorder="1"/>
    <xf numFmtId="0" fontId="4" fillId="19" borderId="45" xfId="0" applyFont="1" applyFill="1" applyBorder="1"/>
    <xf numFmtId="0" fontId="4" fillId="19" borderId="43" xfId="0" applyFont="1" applyFill="1" applyBorder="1"/>
    <xf numFmtId="0" fontId="8" fillId="19" borderId="41" xfId="0" applyFont="1" applyFill="1" applyBorder="1"/>
    <xf numFmtId="0" fontId="1" fillId="19" borderId="0" xfId="0" applyFont="1" applyFill="1"/>
    <xf numFmtId="0" fontId="1" fillId="19" borderId="43" xfId="0" applyFont="1" applyFill="1" applyBorder="1"/>
    <xf numFmtId="0" fontId="1" fillId="19" borderId="44" xfId="0" applyFont="1" applyFill="1" applyBorder="1"/>
    <xf numFmtId="0" fontId="8" fillId="19" borderId="41" xfId="0" applyFont="1" applyFill="1" applyBorder="1" applyAlignment="1">
      <alignment horizontal="left"/>
    </xf>
    <xf numFmtId="0" fontId="4" fillId="19" borderId="42" xfId="0" applyFont="1" applyFill="1" applyBorder="1"/>
    <xf numFmtId="0" fontId="4" fillId="19" borderId="0" xfId="0" applyFont="1" applyFill="1"/>
    <xf numFmtId="2" fontId="4" fillId="19" borderId="0" xfId="0" applyNumberFormat="1" applyFont="1" applyFill="1" applyAlignment="1">
      <alignment horizontal="center"/>
    </xf>
    <xf numFmtId="173" fontId="4" fillId="19" borderId="0" xfId="7" applyNumberFormat="1" applyFont="1" applyFill="1" applyAlignment="1">
      <alignment horizontal="center"/>
    </xf>
    <xf numFmtId="0" fontId="4" fillId="19" borderId="44" xfId="0" applyFont="1" applyFill="1" applyBorder="1"/>
    <xf numFmtId="0" fontId="4" fillId="19" borderId="49" xfId="0" applyFont="1" applyFill="1" applyBorder="1"/>
    <xf numFmtId="0" fontId="4" fillId="19" borderId="19" xfId="0" applyFont="1" applyFill="1" applyBorder="1"/>
    <xf numFmtId="0" fontId="15" fillId="19" borderId="19" xfId="0" applyFont="1" applyFill="1" applyBorder="1"/>
    <xf numFmtId="0" fontId="15" fillId="19" borderId="29" xfId="0" applyFont="1" applyFill="1" applyBorder="1"/>
    <xf numFmtId="0" fontId="1" fillId="19" borderId="49" xfId="0" applyFont="1" applyFill="1" applyBorder="1"/>
    <xf numFmtId="0" fontId="1" fillId="19" borderId="19" xfId="0" applyFont="1" applyFill="1" applyBorder="1" applyAlignment="1">
      <alignment horizontal="left" vertical="center"/>
    </xf>
    <xf numFmtId="0" fontId="1" fillId="19" borderId="50" xfId="0" applyFont="1" applyFill="1" applyBorder="1"/>
    <xf numFmtId="0" fontId="4" fillId="19" borderId="50" xfId="0" applyFont="1" applyFill="1" applyBorder="1"/>
    <xf numFmtId="0" fontId="4" fillId="18" borderId="49" xfId="0" applyFont="1" applyFill="1" applyBorder="1"/>
    <xf numFmtId="0" fontId="4" fillId="18" borderId="50" xfId="0" applyFont="1" applyFill="1" applyBorder="1"/>
    <xf numFmtId="0" fontId="1" fillId="18" borderId="49" xfId="0" applyFont="1" applyFill="1" applyBorder="1"/>
    <xf numFmtId="0" fontId="1" fillId="18" borderId="50" xfId="0" applyFont="1" applyFill="1" applyBorder="1"/>
    <xf numFmtId="0" fontId="1" fillId="4" borderId="49" xfId="0" applyFont="1" applyFill="1" applyBorder="1"/>
    <xf numFmtId="0" fontId="1" fillId="4" borderId="50" xfId="0" applyFont="1" applyFill="1" applyBorder="1"/>
    <xf numFmtId="0" fontId="4" fillId="20" borderId="0" xfId="0" applyFont="1" applyFill="1" applyAlignment="1">
      <alignment wrapText="1"/>
    </xf>
    <xf numFmtId="0" fontId="4" fillId="20" borderId="19" xfId="0" applyFont="1" applyFill="1" applyBorder="1" applyAlignment="1">
      <alignment wrapText="1"/>
    </xf>
    <xf numFmtId="0" fontId="4" fillId="20" borderId="0" xfId="0" applyFont="1" applyFill="1" applyAlignment="1">
      <alignment horizontal="left" wrapText="1"/>
    </xf>
    <xf numFmtId="0" fontId="4" fillId="20" borderId="19" xfId="0" applyFont="1" applyFill="1" applyBorder="1" applyAlignment="1">
      <alignment horizontal="left" wrapText="1"/>
    </xf>
    <xf numFmtId="0" fontId="4" fillId="20" borderId="0" xfId="0" applyFont="1" applyFill="1" applyAlignment="1">
      <alignment vertical="center" wrapText="1"/>
    </xf>
    <xf numFmtId="0" fontId="4" fillId="20" borderId="19" xfId="0" applyFont="1" applyFill="1" applyBorder="1" applyAlignment="1">
      <alignment vertical="center" wrapText="1"/>
    </xf>
    <xf numFmtId="0" fontId="4" fillId="20" borderId="0" xfId="0" applyFont="1" applyFill="1" applyAlignment="1">
      <alignment vertical="center"/>
    </xf>
    <xf numFmtId="0" fontId="4" fillId="20" borderId="0" xfId="0" applyFont="1" applyFill="1"/>
    <xf numFmtId="0" fontId="4" fillId="20" borderId="19" xfId="0" applyFont="1" applyFill="1" applyBorder="1"/>
    <xf numFmtId="0" fontId="8" fillId="20" borderId="0" xfId="0" applyFont="1" applyFill="1" applyAlignment="1">
      <alignment vertical="center" wrapText="1"/>
    </xf>
    <xf numFmtId="0" fontId="8" fillId="20" borderId="0" xfId="0" applyFont="1" applyFill="1" applyAlignment="1">
      <alignment vertical="center"/>
    </xf>
    <xf numFmtId="0" fontId="1" fillId="20" borderId="4" xfId="0" applyFont="1" applyFill="1" applyBorder="1"/>
    <xf numFmtId="0" fontId="30" fillId="10" borderId="0" xfId="0" applyFont="1" applyFill="1" applyAlignment="1">
      <alignment vertical="center"/>
    </xf>
    <xf numFmtId="0" fontId="31" fillId="11" borderId="36" xfId="0" applyFont="1" applyFill="1" applyBorder="1"/>
    <xf numFmtId="0" fontId="31" fillId="11" borderId="0" xfId="0" applyFont="1" applyFill="1"/>
    <xf numFmtId="0" fontId="31" fillId="11" borderId="0" xfId="0" applyFont="1" applyFill="1" applyAlignment="1">
      <alignment horizontal="left"/>
    </xf>
    <xf numFmtId="0" fontId="31" fillId="11" borderId="37" xfId="0" applyFont="1" applyFill="1" applyBorder="1"/>
    <xf numFmtId="3" fontId="31" fillId="11" borderId="0" xfId="0" applyNumberFormat="1" applyFont="1" applyFill="1" applyAlignment="1">
      <alignment horizontal="left"/>
    </xf>
    <xf numFmtId="9" fontId="31" fillId="11" borderId="0" xfId="6" applyFont="1" applyFill="1" applyAlignment="1">
      <alignment horizontal="left"/>
    </xf>
    <xf numFmtId="0" fontId="31" fillId="13" borderId="36" xfId="0" applyFont="1" applyFill="1" applyBorder="1" applyAlignment="1">
      <alignment horizontal="left"/>
    </xf>
    <xf numFmtId="0" fontId="31" fillId="13" borderId="0" xfId="0" applyFont="1" applyFill="1" applyAlignment="1">
      <alignment horizontal="left"/>
    </xf>
    <xf numFmtId="0" fontId="31" fillId="13" borderId="37" xfId="0" applyFont="1" applyFill="1" applyBorder="1" applyAlignment="1">
      <alignment horizontal="left"/>
    </xf>
    <xf numFmtId="0" fontId="31" fillId="15" borderId="36" xfId="0" applyFont="1" applyFill="1" applyBorder="1" applyAlignment="1">
      <alignment horizontal="left"/>
    </xf>
    <xf numFmtId="0" fontId="31" fillId="15" borderId="0" xfId="0" applyFont="1" applyFill="1" applyAlignment="1">
      <alignment horizontal="left"/>
    </xf>
    <xf numFmtId="0" fontId="31" fillId="14" borderId="36" xfId="0" applyFont="1" applyFill="1" applyBorder="1" applyAlignment="1">
      <alignment horizontal="left"/>
    </xf>
    <xf numFmtId="0" fontId="31" fillId="14" borderId="0" xfId="0" applyFont="1" applyFill="1" applyAlignment="1">
      <alignment horizontal="left"/>
    </xf>
    <xf numFmtId="44" fontId="31" fillId="15" borderId="0" xfId="8" applyFont="1" applyFill="1" applyAlignment="1">
      <alignment horizontal="left"/>
    </xf>
    <xf numFmtId="44" fontId="31" fillId="14" borderId="0" xfId="8" applyFont="1" applyFill="1" applyAlignment="1">
      <alignment horizontal="left"/>
    </xf>
    <xf numFmtId="0" fontId="31" fillId="13" borderId="38" xfId="0" applyFont="1" applyFill="1" applyBorder="1" applyAlignment="1">
      <alignment horizontal="left"/>
    </xf>
    <xf numFmtId="0" fontId="31" fillId="13" borderId="39" xfId="0" applyFont="1" applyFill="1" applyBorder="1" applyAlignment="1">
      <alignment horizontal="left"/>
    </xf>
    <xf numFmtId="0" fontId="31" fillId="13" borderId="40" xfId="0" applyFont="1" applyFill="1" applyBorder="1" applyAlignment="1">
      <alignment horizontal="left"/>
    </xf>
    <xf numFmtId="0" fontId="31" fillId="15" borderId="38" xfId="0" applyFont="1" applyFill="1" applyBorder="1" applyAlignment="1">
      <alignment horizontal="left"/>
    </xf>
    <xf numFmtId="0" fontId="31" fillId="15" borderId="39" xfId="0" applyFont="1" applyFill="1" applyBorder="1" applyAlignment="1">
      <alignment horizontal="left"/>
    </xf>
    <xf numFmtId="0" fontId="31" fillId="14" borderId="39" xfId="0" applyFont="1" applyFill="1" applyBorder="1" applyAlignment="1">
      <alignment horizontal="left"/>
    </xf>
    <xf numFmtId="9" fontId="31" fillId="13" borderId="0" xfId="6" applyFont="1" applyFill="1" applyAlignment="1">
      <alignment horizontal="right"/>
    </xf>
    <xf numFmtId="0" fontId="31" fillId="13" borderId="0" xfId="0" applyFont="1" applyFill="1" applyAlignment="1">
      <alignment horizontal="right"/>
    </xf>
    <xf numFmtId="3" fontId="31" fillId="13" borderId="0" xfId="0" applyNumberFormat="1" applyFont="1" applyFill="1" applyAlignment="1">
      <alignment horizontal="right"/>
    </xf>
    <xf numFmtId="44" fontId="31" fillId="13" borderId="0" xfId="8" applyFont="1" applyFill="1" applyAlignment="1">
      <alignment horizontal="right"/>
    </xf>
    <xf numFmtId="9" fontId="31" fillId="15" borderId="0" xfId="6" applyFont="1" applyFill="1" applyAlignment="1">
      <alignment horizontal="right"/>
    </xf>
    <xf numFmtId="0" fontId="31" fillId="15" borderId="0" xfId="0" applyFont="1" applyFill="1" applyAlignment="1">
      <alignment horizontal="right"/>
    </xf>
    <xf numFmtId="3" fontId="31" fillId="15" borderId="0" xfId="0" applyNumberFormat="1" applyFont="1" applyFill="1" applyAlignment="1">
      <alignment horizontal="right"/>
    </xf>
    <xf numFmtId="173" fontId="31" fillId="15" borderId="39" xfId="7" applyNumberFormat="1" applyFont="1" applyFill="1" applyBorder="1" applyAlignment="1">
      <alignment horizontal="right"/>
    </xf>
    <xf numFmtId="9" fontId="31" fillId="14" borderId="0" xfId="6" applyFont="1" applyFill="1" applyAlignment="1">
      <alignment horizontal="right"/>
    </xf>
    <xf numFmtId="0" fontId="31" fillId="14" borderId="0" xfId="0" applyFont="1" applyFill="1" applyAlignment="1">
      <alignment horizontal="right"/>
    </xf>
    <xf numFmtId="3" fontId="31" fillId="14" borderId="0" xfId="0" applyNumberFormat="1" applyFont="1" applyFill="1" applyAlignment="1">
      <alignment horizontal="right"/>
    </xf>
    <xf numFmtId="173" fontId="31" fillId="14" borderId="39" xfId="7" applyNumberFormat="1" applyFont="1" applyFill="1" applyBorder="1" applyAlignment="1">
      <alignment horizontal="right"/>
    </xf>
    <xf numFmtId="173" fontId="1" fillId="0" borderId="9" xfId="7" applyNumberFormat="1" applyFont="1" applyBorder="1" applyProtection="1">
      <protection locked="0"/>
    </xf>
    <xf numFmtId="173" fontId="1" fillId="0" borderId="27" xfId="7" applyNumberFormat="1" applyFont="1" applyBorder="1" applyProtection="1">
      <protection locked="0"/>
    </xf>
    <xf numFmtId="0" fontId="1" fillId="0" borderId="31" xfId="0" applyFont="1" applyBorder="1" applyProtection="1">
      <protection locked="0"/>
    </xf>
    <xf numFmtId="0" fontId="1" fillId="0" borderId="9" xfId="0" applyFont="1" applyBorder="1" applyProtection="1">
      <protection locked="0"/>
    </xf>
    <xf numFmtId="0" fontId="1" fillId="0" borderId="27" xfId="0" applyFont="1" applyBorder="1" applyProtection="1">
      <protection locked="0"/>
    </xf>
    <xf numFmtId="0" fontId="4" fillId="10" borderId="9" xfId="0" applyFont="1" applyFill="1" applyBorder="1" applyProtection="1">
      <protection locked="0"/>
    </xf>
    <xf numFmtId="0" fontId="33" fillId="21" borderId="0" xfId="0" applyFont="1" applyFill="1" applyAlignment="1">
      <alignment horizontal="right" vertical="center"/>
    </xf>
    <xf numFmtId="0" fontId="33" fillId="21" borderId="0" xfId="0" applyFont="1" applyFill="1"/>
    <xf numFmtId="0" fontId="34" fillId="0" borderId="0" xfId="0" applyFont="1"/>
    <xf numFmtId="0" fontId="36" fillId="0" borderId="0" xfId="0" applyFont="1"/>
    <xf numFmtId="0" fontId="36" fillId="0" borderId="0" xfId="0" applyFont="1" applyAlignment="1">
      <alignment horizontal="center" vertical="center"/>
    </xf>
    <xf numFmtId="0" fontId="37" fillId="0" borderId="0" xfId="0" applyFont="1"/>
    <xf numFmtId="0" fontId="38" fillId="20" borderId="0" xfId="0" applyFont="1" applyFill="1" applyAlignment="1">
      <alignment vertical="center" wrapText="1"/>
    </xf>
    <xf numFmtId="0" fontId="38" fillId="20" borderId="0" xfId="0" applyFont="1" applyFill="1" applyAlignment="1">
      <alignment vertical="center"/>
    </xf>
    <xf numFmtId="0" fontId="34" fillId="0" borderId="0" xfId="0" applyFont="1" applyAlignment="1">
      <alignment wrapText="1"/>
    </xf>
    <xf numFmtId="0" fontId="39" fillId="12" borderId="0" xfId="0" applyFont="1" applyFill="1"/>
    <xf numFmtId="0" fontId="39" fillId="15" borderId="0" xfId="0" applyFont="1" applyFill="1"/>
    <xf numFmtId="0" fontId="5" fillId="0" borderId="0" xfId="0" applyFont="1"/>
    <xf numFmtId="0" fontId="1" fillId="0" borderId="0" xfId="0" applyFont="1"/>
    <xf numFmtId="0" fontId="1" fillId="20" borderId="4" xfId="0" applyFont="1" applyFill="1" applyBorder="1" applyAlignment="1">
      <alignment vertical="center"/>
    </xf>
    <xf numFmtId="0" fontId="1" fillId="12" borderId="0" xfId="0" applyFont="1" applyFill="1"/>
    <xf numFmtId="0" fontId="1" fillId="15" borderId="0" xfId="0" applyFont="1" applyFill="1"/>
    <xf numFmtId="0" fontId="1" fillId="18" borderId="19" xfId="0" applyFont="1" applyFill="1" applyBorder="1"/>
    <xf numFmtId="0" fontId="1" fillId="14" borderId="0" xfId="0" applyFont="1" applyFill="1"/>
    <xf numFmtId="0" fontId="1" fillId="14" borderId="18" xfId="0" applyFont="1" applyFill="1" applyBorder="1"/>
    <xf numFmtId="173" fontId="21" fillId="14" borderId="0" xfId="7" applyNumberFormat="1" applyFont="1" applyFill="1" applyAlignment="1">
      <alignment horizontal="center"/>
    </xf>
    <xf numFmtId="0" fontId="1" fillId="19" borderId="19" xfId="0" applyFont="1" applyFill="1" applyBorder="1"/>
    <xf numFmtId="0" fontId="15" fillId="10" borderId="46" xfId="0" applyFont="1" applyFill="1" applyBorder="1" applyProtection="1">
      <protection locked="0"/>
    </xf>
    <xf numFmtId="0" fontId="30" fillId="11" borderId="36" xfId="0" applyFont="1" applyFill="1" applyBorder="1"/>
    <xf numFmtId="0" fontId="30" fillId="11" borderId="0" xfId="0" applyFont="1" applyFill="1"/>
    <xf numFmtId="0" fontId="43" fillId="11" borderId="0" xfId="0" applyFont="1" applyFill="1" applyAlignment="1">
      <alignment horizontal="left"/>
    </xf>
    <xf numFmtId="0" fontId="30" fillId="13" borderId="36" xfId="0" applyFont="1" applyFill="1" applyBorder="1" applyAlignment="1">
      <alignment vertical="center"/>
    </xf>
    <xf numFmtId="0" fontId="30" fillId="13" borderId="0" xfId="0" applyFont="1" applyFill="1" applyAlignment="1">
      <alignment vertical="center"/>
    </xf>
    <xf numFmtId="0" fontId="30" fillId="15" borderId="36" xfId="0" applyFont="1" applyFill="1" applyBorder="1" applyAlignment="1">
      <alignment vertical="center"/>
    </xf>
    <xf numFmtId="0" fontId="30" fillId="14" borderId="36" xfId="0" applyFont="1" applyFill="1" applyBorder="1" applyAlignment="1">
      <alignment vertical="center"/>
    </xf>
    <xf numFmtId="0" fontId="30" fillId="14" borderId="0" xfId="0" applyFont="1" applyFill="1" applyAlignment="1">
      <alignment vertical="center"/>
    </xf>
    <xf numFmtId="0" fontId="30" fillId="14" borderId="38" xfId="0" applyFont="1" applyFill="1" applyBorder="1" applyAlignment="1">
      <alignment vertical="center"/>
    </xf>
    <xf numFmtId="0" fontId="30" fillId="14" borderId="39" xfId="0" applyFont="1" applyFill="1" applyBorder="1" applyAlignment="1">
      <alignment vertical="center"/>
    </xf>
    <xf numFmtId="0" fontId="20" fillId="16" borderId="0" xfId="0" applyFont="1" applyFill="1" applyAlignment="1">
      <alignment horizontal="center"/>
    </xf>
    <xf numFmtId="0" fontId="42" fillId="0" borderId="0" xfId="0" applyFont="1" applyAlignment="1">
      <alignment horizontal="center"/>
    </xf>
    <xf numFmtId="0" fontId="18" fillId="0" borderId="0" xfId="0" applyFont="1" applyAlignment="1">
      <alignment horizontal="center"/>
    </xf>
    <xf numFmtId="0" fontId="6" fillId="0" borderId="0" xfId="0" applyFont="1" applyAlignment="1">
      <alignment horizontal="center"/>
    </xf>
    <xf numFmtId="0" fontId="0" fillId="0" borderId="0" xfId="0"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9" fillId="0" borderId="0" xfId="9" applyAlignment="1">
      <alignment horizontal="left" wrapText="1"/>
    </xf>
    <xf numFmtId="0" fontId="0" fillId="0" borderId="0" xfId="0" applyAlignment="1">
      <alignment horizontal="left" wrapText="1"/>
    </xf>
    <xf numFmtId="0" fontId="19" fillId="0" borderId="0" xfId="9" applyAlignment="1">
      <alignment horizontal="left" vertical="center" wrapText="1"/>
    </xf>
    <xf numFmtId="0" fontId="6" fillId="0" borderId="15" xfId="0" applyFont="1" applyBorder="1" applyAlignment="1">
      <alignment horizontal="center"/>
    </xf>
    <xf numFmtId="0" fontId="25" fillId="0" borderId="0" xfId="0" applyFont="1" applyAlignment="1">
      <alignment horizontal="left" vertical="center" wrapText="1"/>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19" fillId="0" borderId="0" xfId="9" applyAlignment="1">
      <alignment horizontal="left" vertical="center"/>
    </xf>
    <xf numFmtId="0" fontId="6" fillId="0" borderId="0" xfId="0" applyFont="1" applyAlignment="1">
      <alignment horizontal="left" vertical="center"/>
    </xf>
    <xf numFmtId="0" fontId="19" fillId="19" borderId="2" xfId="9" applyFill="1" applyBorder="1" applyAlignment="1" applyProtection="1">
      <alignment horizontal="center" wrapText="1"/>
      <protection locked="0"/>
    </xf>
    <xf numFmtId="0" fontId="19" fillId="19" borderId="28" xfId="9" applyFill="1" applyBorder="1" applyAlignment="1" applyProtection="1">
      <alignment horizontal="center" wrapText="1"/>
      <protection locked="0"/>
    </xf>
    <xf numFmtId="0" fontId="19" fillId="19" borderId="0" xfId="9" applyFill="1" applyAlignment="1" applyProtection="1">
      <alignment horizontal="center" wrapText="1"/>
      <protection locked="0"/>
    </xf>
    <xf numFmtId="0" fontId="19" fillId="19" borderId="19" xfId="9" applyFill="1" applyBorder="1" applyAlignment="1" applyProtection="1">
      <alignment horizontal="center" wrapText="1"/>
      <protection locked="0"/>
    </xf>
    <xf numFmtId="0" fontId="19" fillId="19" borderId="44" xfId="9" applyFill="1" applyBorder="1" applyAlignment="1" applyProtection="1">
      <alignment horizontal="center" wrapText="1"/>
      <protection locked="0"/>
    </xf>
    <xf numFmtId="0" fontId="19" fillId="19" borderId="50" xfId="9" applyFill="1" applyBorder="1" applyAlignment="1" applyProtection="1">
      <alignment horizontal="center" wrapText="1"/>
      <protection locked="0"/>
    </xf>
    <xf numFmtId="0" fontId="8" fillId="0" borderId="25" xfId="0" applyFont="1" applyBorder="1" applyAlignment="1" applyProtection="1">
      <alignment horizontal="center"/>
      <protection locked="0"/>
    </xf>
    <xf numFmtId="0" fontId="8" fillId="0" borderId="11" xfId="0" applyFont="1" applyBorder="1" applyAlignment="1" applyProtection="1">
      <alignment horizontal="center"/>
      <protection locked="0"/>
    </xf>
    <xf numFmtId="0" fontId="8" fillId="0" borderId="17" xfId="0" applyFont="1" applyBorder="1" applyAlignment="1" applyProtection="1">
      <alignment horizontal="center"/>
      <protection locked="0"/>
    </xf>
    <xf numFmtId="0" fontId="4" fillId="0" borderId="9" xfId="0" applyFont="1" applyBorder="1" applyAlignment="1" applyProtection="1">
      <alignment horizontal="left"/>
      <protection locked="0"/>
    </xf>
    <xf numFmtId="0" fontId="39" fillId="14" borderId="0" xfId="0" applyFont="1" applyFill="1" applyAlignment="1">
      <alignment horizontal="left" wrapText="1"/>
    </xf>
    <xf numFmtId="0" fontId="39" fillId="14" borderId="60" xfId="0" applyFont="1" applyFill="1" applyBorder="1" applyAlignment="1">
      <alignment horizontal="left" wrapText="1"/>
    </xf>
    <xf numFmtId="0" fontId="1" fillId="20" borderId="0" xfId="0" applyFont="1" applyFill="1" applyAlignment="1">
      <alignment horizontal="left" wrapText="1"/>
    </xf>
    <xf numFmtId="0" fontId="1" fillId="20" borderId="19" xfId="0" applyFont="1" applyFill="1" applyBorder="1" applyAlignment="1">
      <alignment horizontal="left" wrapText="1"/>
    </xf>
    <xf numFmtId="0" fontId="16" fillId="0" borderId="0" xfId="0" applyFont="1" applyAlignment="1">
      <alignment horizontal="center" vertical="center"/>
    </xf>
    <xf numFmtId="0" fontId="8" fillId="14" borderId="18" xfId="0" applyFont="1" applyFill="1" applyBorder="1" applyAlignment="1">
      <alignment horizontal="center" wrapText="1"/>
    </xf>
    <xf numFmtId="0" fontId="4" fillId="19" borderId="47" xfId="0" applyFont="1" applyFill="1" applyBorder="1" applyAlignment="1">
      <alignment horizontal="center"/>
    </xf>
    <xf numFmtId="0" fontId="4" fillId="19" borderId="2" xfId="0" applyFont="1" applyFill="1" applyBorder="1" applyAlignment="1">
      <alignment horizontal="center"/>
    </xf>
    <xf numFmtId="0" fontId="4" fillId="19" borderId="28" xfId="0" applyFont="1" applyFill="1" applyBorder="1" applyAlignment="1">
      <alignment horizontal="center"/>
    </xf>
    <xf numFmtId="0" fontId="4" fillId="20" borderId="0" xfId="0" applyFont="1" applyFill="1" applyAlignment="1">
      <alignment horizontal="left" wrapText="1"/>
    </xf>
    <xf numFmtId="0" fontId="4" fillId="20" borderId="19" xfId="0" applyFont="1" applyFill="1" applyBorder="1" applyAlignment="1">
      <alignment horizontal="left" wrapText="1"/>
    </xf>
    <xf numFmtId="0" fontId="1" fillId="20" borderId="0" xfId="0" applyFont="1" applyFill="1" applyAlignment="1">
      <alignment horizontal="left" vertical="center" wrapText="1"/>
    </xf>
    <xf numFmtId="0" fontId="4" fillId="20" borderId="0" xfId="0" applyFont="1" applyFill="1" applyAlignment="1">
      <alignment horizontal="left" vertical="center" wrapText="1"/>
    </xf>
    <xf numFmtId="0" fontId="4" fillId="20" borderId="19" xfId="0" applyFont="1" applyFill="1" applyBorder="1" applyAlignment="1">
      <alignment horizontal="left" vertical="center" wrapText="1"/>
    </xf>
    <xf numFmtId="0" fontId="4" fillId="20" borderId="0" xfId="0" applyFont="1" applyFill="1" applyAlignment="1">
      <alignment horizontal="left" vertical="top" wrapText="1"/>
    </xf>
    <xf numFmtId="0" fontId="4" fillId="20" borderId="19" xfId="0" applyFont="1" applyFill="1" applyBorder="1" applyAlignment="1">
      <alignment horizontal="left" vertical="top" wrapText="1"/>
    </xf>
    <xf numFmtId="0" fontId="1" fillId="20" borderId="0" xfId="0" applyFont="1" applyFill="1" applyAlignment="1">
      <alignment horizontal="left" vertical="top" wrapText="1"/>
    </xf>
    <xf numFmtId="0" fontId="26" fillId="11" borderId="18" xfId="0" applyFont="1" applyFill="1" applyBorder="1" applyAlignment="1">
      <alignment horizontal="center"/>
    </xf>
    <xf numFmtId="0" fontId="26" fillId="11" borderId="0" xfId="0" applyFont="1" applyFill="1" applyAlignment="1">
      <alignment horizontal="center"/>
    </xf>
    <xf numFmtId="0" fontId="26" fillId="11" borderId="19" xfId="0" applyFont="1" applyFill="1" applyBorder="1" applyAlignment="1">
      <alignment horizontal="center"/>
    </xf>
    <xf numFmtId="0" fontId="8" fillId="12" borderId="18" xfId="0" applyFont="1" applyFill="1" applyBorder="1" applyAlignment="1">
      <alignment horizontal="center" wrapText="1"/>
    </xf>
    <xf numFmtId="0" fontId="8" fillId="15" borderId="18" xfId="0" applyFont="1" applyFill="1" applyBorder="1" applyAlignment="1">
      <alignment horizontal="center" wrapText="1"/>
    </xf>
    <xf numFmtId="0" fontId="1" fillId="0" borderId="25" xfId="0" applyFont="1" applyBorder="1" applyAlignment="1" applyProtection="1">
      <alignment horizontal="center"/>
      <protection locked="0"/>
    </xf>
    <xf numFmtId="0" fontId="4" fillId="0" borderId="17" xfId="0" applyFont="1" applyBorder="1" applyAlignment="1" applyProtection="1">
      <alignment horizontal="center"/>
      <protection locked="0"/>
    </xf>
    <xf numFmtId="0" fontId="4" fillId="18" borderId="41" xfId="0" applyFont="1" applyFill="1" applyBorder="1" applyAlignment="1">
      <alignment horizontal="center"/>
    </xf>
    <xf numFmtId="0" fontId="4" fillId="18" borderId="42" xfId="0" applyFont="1" applyFill="1" applyBorder="1" applyAlignment="1">
      <alignment horizontal="center"/>
    </xf>
    <xf numFmtId="0" fontId="4" fillId="18" borderId="49" xfId="0" applyFont="1" applyFill="1" applyBorder="1" applyAlignment="1">
      <alignment horizontal="center"/>
    </xf>
    <xf numFmtId="0" fontId="19" fillId="18" borderId="45" xfId="9" applyFill="1" applyBorder="1" applyAlignment="1" applyProtection="1">
      <alignment horizontal="center" vertical="center" wrapText="1"/>
      <protection locked="0"/>
    </xf>
    <xf numFmtId="0" fontId="19" fillId="18" borderId="0" xfId="9" applyFill="1" applyAlignment="1" applyProtection="1">
      <alignment horizontal="center" vertical="center" wrapText="1"/>
      <protection locked="0"/>
    </xf>
    <xf numFmtId="0" fontId="19" fillId="18" borderId="19" xfId="9" applyFill="1" applyBorder="1" applyAlignment="1" applyProtection="1">
      <alignment horizontal="center" vertical="center" wrapText="1"/>
      <protection locked="0"/>
    </xf>
    <xf numFmtId="0" fontId="19" fillId="18" borderId="43" xfId="9" applyFill="1" applyBorder="1" applyAlignment="1" applyProtection="1">
      <alignment horizontal="center" vertical="center" wrapText="1"/>
      <protection locked="0"/>
    </xf>
    <xf numFmtId="0" fontId="19" fillId="18" borderId="44" xfId="9" applyFill="1" applyBorder="1" applyAlignment="1" applyProtection="1">
      <alignment horizontal="center" vertical="center" wrapText="1"/>
      <protection locked="0"/>
    </xf>
    <xf numFmtId="0" fontId="19" fillId="18" borderId="50" xfId="9" applyFill="1" applyBorder="1" applyAlignment="1" applyProtection="1">
      <alignment horizontal="center" vertical="center" wrapText="1"/>
      <protection locked="0"/>
    </xf>
    <xf numFmtId="0" fontId="41" fillId="17" borderId="55" xfId="0" applyFont="1" applyFill="1" applyBorder="1" applyAlignment="1">
      <alignment horizontal="center" vertical="center" wrapText="1"/>
    </xf>
    <xf numFmtId="0" fontId="41" fillId="17" borderId="0" xfId="0" applyFont="1" applyFill="1" applyAlignment="1">
      <alignment horizontal="center" vertical="center" wrapText="1"/>
    </xf>
    <xf numFmtId="0" fontId="41" fillId="17" borderId="56" xfId="0" applyFont="1" applyFill="1" applyBorder="1" applyAlignment="1">
      <alignment horizontal="center" vertical="center" wrapText="1"/>
    </xf>
    <xf numFmtId="0" fontId="41" fillId="17" borderId="57" xfId="0" applyFont="1" applyFill="1" applyBorder="1" applyAlignment="1">
      <alignment horizontal="center" vertical="center" wrapText="1"/>
    </xf>
    <xf numFmtId="0" fontId="41" fillId="17" borderId="58" xfId="0" applyFont="1" applyFill="1" applyBorder="1" applyAlignment="1">
      <alignment horizontal="center" vertical="center" wrapText="1"/>
    </xf>
    <xf numFmtId="0" fontId="41" fillId="17" borderId="59" xfId="0" applyFont="1" applyFill="1" applyBorder="1" applyAlignment="1">
      <alignment horizontal="center" vertical="center" wrapText="1"/>
    </xf>
    <xf numFmtId="0" fontId="40" fillId="17" borderId="52" xfId="0" applyFont="1" applyFill="1" applyBorder="1" applyAlignment="1">
      <alignment horizontal="center" vertical="center"/>
    </xf>
    <xf numFmtId="0" fontId="40" fillId="17" borderId="53" xfId="0" applyFont="1" applyFill="1" applyBorder="1" applyAlignment="1">
      <alignment horizontal="center" vertical="center"/>
    </xf>
    <xf numFmtId="0" fontId="40" fillId="17" borderId="54" xfId="0" applyFont="1" applyFill="1" applyBorder="1" applyAlignment="1">
      <alignment horizontal="center" vertical="center"/>
    </xf>
    <xf numFmtId="0" fontId="32" fillId="10" borderId="0" xfId="0" applyFont="1" applyFill="1" applyAlignment="1">
      <alignment horizontal="center"/>
    </xf>
    <xf numFmtId="0" fontId="29" fillId="11" borderId="33" xfId="0" applyFont="1" applyFill="1" applyBorder="1" applyAlignment="1">
      <alignment horizontal="center" vertical="center"/>
    </xf>
    <xf numFmtId="0" fontId="29" fillId="11" borderId="34" xfId="0" applyFont="1" applyFill="1" applyBorder="1" applyAlignment="1">
      <alignment horizontal="center" vertical="center"/>
    </xf>
    <xf numFmtId="0" fontId="29" fillId="11" borderId="35" xfId="0" applyFont="1" applyFill="1" applyBorder="1" applyAlignment="1">
      <alignment horizontal="center" vertical="center"/>
    </xf>
    <xf numFmtId="0" fontId="40" fillId="15" borderId="33" xfId="0" applyFont="1" applyFill="1" applyBorder="1" applyAlignment="1">
      <alignment horizontal="center" vertical="center" wrapText="1"/>
    </xf>
    <xf numFmtId="0" fontId="40" fillId="15" borderId="34" xfId="0" applyFont="1" applyFill="1" applyBorder="1" applyAlignment="1">
      <alignment horizontal="center" vertical="center" wrapText="1"/>
    </xf>
    <xf numFmtId="0" fontId="29" fillId="14" borderId="33" xfId="0" applyFont="1" applyFill="1" applyBorder="1" applyAlignment="1">
      <alignment horizontal="center" vertical="center" wrapText="1"/>
    </xf>
    <xf numFmtId="0" fontId="29" fillId="14" borderId="34" xfId="0" applyFont="1" applyFill="1" applyBorder="1" applyAlignment="1">
      <alignment horizontal="center" vertical="center" wrapText="1"/>
    </xf>
    <xf numFmtId="0" fontId="40" fillId="13" borderId="33" xfId="0" applyFont="1" applyFill="1" applyBorder="1" applyAlignment="1">
      <alignment horizontal="center" vertical="center" wrapText="1"/>
    </xf>
    <xf numFmtId="0" fontId="40" fillId="13" borderId="34" xfId="0" applyFont="1" applyFill="1" applyBorder="1" applyAlignment="1">
      <alignment horizontal="center" vertical="center" wrapText="1"/>
    </xf>
    <xf numFmtId="0" fontId="40" fillId="13" borderId="35" xfId="0" applyFont="1" applyFill="1" applyBorder="1" applyAlignment="1">
      <alignment horizontal="center" vertical="center" wrapText="1"/>
    </xf>
    <xf numFmtId="0" fontId="30" fillId="11" borderId="36" xfId="0" applyFont="1" applyFill="1" applyBorder="1" applyAlignment="1">
      <alignment horizontal="left" wrapText="1"/>
    </xf>
    <xf numFmtId="0" fontId="30" fillId="11" borderId="0" xfId="0" applyFont="1" applyFill="1" applyAlignment="1">
      <alignment horizontal="left" wrapText="1"/>
    </xf>
    <xf numFmtId="0" fontId="31" fillId="14" borderId="36" xfId="0" applyFont="1" applyFill="1" applyBorder="1" applyAlignment="1">
      <alignment horizontal="left" wrapText="1"/>
    </xf>
    <xf numFmtId="0" fontId="30" fillId="14" borderId="36" xfId="0" applyFont="1" applyFill="1" applyBorder="1" applyAlignment="1">
      <alignment horizontal="left" vertical="center" wrapText="1"/>
    </xf>
    <xf numFmtId="0" fontId="30" fillId="14" borderId="0" xfId="0" applyFont="1" applyFill="1" applyAlignment="1">
      <alignment horizontal="left" vertical="center" wrapText="1"/>
    </xf>
    <xf numFmtId="0" fontId="30" fillId="13" borderId="36" xfId="0" applyFont="1" applyFill="1" applyBorder="1" applyAlignment="1">
      <alignment horizontal="left" vertical="center" wrapText="1"/>
    </xf>
    <xf numFmtId="0" fontId="30" fillId="13" borderId="0" xfId="0" applyFont="1" applyFill="1" applyAlignment="1">
      <alignment horizontal="left" vertical="center" wrapText="1"/>
    </xf>
    <xf numFmtId="0" fontId="31" fillId="15" borderId="36" xfId="0" applyFont="1" applyFill="1" applyBorder="1" applyAlignment="1">
      <alignment horizontal="left" wrapText="1"/>
    </xf>
    <xf numFmtId="0" fontId="30" fillId="15" borderId="36" xfId="0" applyFont="1" applyFill="1" applyBorder="1" applyAlignment="1">
      <alignment horizontal="left" vertical="center" wrapText="1"/>
    </xf>
    <xf numFmtId="0" fontId="30" fillId="15" borderId="0" xfId="0" applyFont="1" applyFill="1" applyAlignment="1">
      <alignment horizontal="left" vertical="center" wrapText="1"/>
    </xf>
    <xf numFmtId="0" fontId="35" fillId="22" borderId="51" xfId="0" applyFont="1" applyFill="1" applyBorder="1" applyAlignment="1">
      <alignment horizontal="center" vertical="center"/>
    </xf>
    <xf numFmtId="0" fontId="35" fillId="22" borderId="0" xfId="0" applyFont="1" applyFill="1" applyAlignment="1">
      <alignment horizontal="center" vertical="center"/>
    </xf>
    <xf numFmtId="0" fontId="34" fillId="0" borderId="0" xfId="0" applyFont="1" applyAlignment="1">
      <alignment horizontal="center" vertical="center" wrapText="1"/>
    </xf>
    <xf numFmtId="9" fontId="8" fillId="2" borderId="12" xfId="0" applyNumberFormat="1" applyFont="1" applyFill="1" applyBorder="1" applyAlignment="1">
      <alignment horizontal="center" vertical="center"/>
    </xf>
    <xf numFmtId="0" fontId="0" fillId="2" borderId="13" xfId="0" applyFill="1" applyBorder="1" applyAlignment="1">
      <alignment horizontal="center" vertical="center"/>
    </xf>
    <xf numFmtId="3" fontId="23" fillId="7" borderId="7" xfId="0" applyNumberFormat="1" applyFont="1" applyFill="1" applyBorder="1" applyAlignment="1">
      <alignment horizontal="center"/>
    </xf>
    <xf numFmtId="0" fontId="23" fillId="7" borderId="7" xfId="0" applyFont="1" applyFill="1" applyBorder="1"/>
    <xf numFmtId="3" fontId="23" fillId="4" borderId="7" xfId="0" applyNumberFormat="1" applyFont="1" applyFill="1" applyBorder="1" applyAlignment="1">
      <alignment horizontal="center"/>
    </xf>
    <xf numFmtId="0" fontId="8" fillId="4" borderId="7" xfId="0" applyFont="1" applyFill="1" applyBorder="1"/>
    <xf numFmtId="3" fontId="24" fillId="7" borderId="1" xfId="0" applyNumberFormat="1" applyFont="1" applyFill="1" applyBorder="1" applyAlignment="1">
      <alignment horizontal="center"/>
    </xf>
    <xf numFmtId="0" fontId="25" fillId="7" borderId="3" xfId="0" applyFont="1" applyFill="1" applyBorder="1"/>
    <xf numFmtId="3" fontId="24" fillId="4" borderId="1" xfId="0" applyNumberFormat="1" applyFont="1" applyFill="1" applyBorder="1" applyAlignment="1">
      <alignment horizontal="center"/>
    </xf>
    <xf numFmtId="0" fontId="25" fillId="4" borderId="3" xfId="0" applyFont="1" applyFill="1" applyBorder="1"/>
    <xf numFmtId="0" fontId="0" fillId="0" borderId="0" xfId="0" applyAlignment="1">
      <alignment horizontal="center"/>
    </xf>
    <xf numFmtId="0" fontId="11" fillId="5" borderId="0" xfId="1" applyFont="1" applyFill="1" applyAlignment="1">
      <alignment horizontal="right"/>
    </xf>
    <xf numFmtId="0" fontId="11" fillId="5" borderId="0" xfId="1" applyFont="1" applyFill="1" applyAlignment="1">
      <alignment horizontal="center"/>
    </xf>
    <xf numFmtId="0" fontId="7" fillId="6" borderId="0" xfId="1" applyFont="1" applyFill="1" applyAlignment="1">
      <alignment horizontal="center"/>
    </xf>
    <xf numFmtId="0" fontId="1" fillId="0" borderId="9" xfId="0" applyFont="1" applyBorder="1" applyAlignment="1" applyProtection="1">
      <alignment horizontal="left"/>
      <protection locked="0"/>
    </xf>
    <xf numFmtId="3" fontId="4" fillId="0" borderId="9" xfId="0" applyNumberFormat="1" applyFont="1" applyBorder="1" applyAlignment="1" applyProtection="1">
      <alignment horizontal="center"/>
      <protection locked="0"/>
    </xf>
  </cellXfs>
  <cellStyles count="10">
    <cellStyle name="Currency 2" xfId="2" xr:uid="{00000000-0005-0000-0000-000002000000}"/>
    <cellStyle name="Komma" xfId="7" builtinId="3"/>
    <cellStyle name="Link" xfId="9" builtinId="8"/>
    <cellStyle name="Normal 2" xfId="1" xr:uid="{00000000-0005-0000-0000-000005000000}"/>
    <cellStyle name="Normal 2 2" xfId="3" xr:uid="{00000000-0005-0000-0000-000006000000}"/>
    <cellStyle name="Normal 3" xfId="4" xr:uid="{00000000-0005-0000-0000-000007000000}"/>
    <cellStyle name="Normal 4" xfId="5" xr:uid="{00000000-0005-0000-0000-000008000000}"/>
    <cellStyle name="Prozent" xfId="6" builtinId="5"/>
    <cellStyle name="Standard" xfId="0" builtinId="0"/>
    <cellStyle name="Währung" xfId="8" builtinId="4"/>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Resultados!$B$23</c:f>
          <c:strCache>
            <c:ptCount val="1"/>
            <c:pt idx="0">
              <c:v>Valor actual neto (VAN):</c:v>
            </c:pt>
          </c:strCache>
        </c:strRef>
      </c:tx>
      <c:layout>
        <c:manualLayout>
          <c:xMode val="edge"/>
          <c:yMode val="edge"/>
          <c:x val="0.15162485275516524"/>
          <c:y val="2.5416118492531004E-2"/>
        </c:manualLayout>
      </c:layout>
      <c:overlay val="0"/>
      <c:txPr>
        <a:bodyPr/>
        <a:lstStyle/>
        <a:p>
          <a:pPr>
            <a:defRPr sz="2800"/>
          </a:pPr>
          <a:endParaRPr lang="de-DE"/>
        </a:p>
      </c:txPr>
    </c:title>
    <c:autoTitleDeleted val="0"/>
    <c:plotArea>
      <c:layout>
        <c:manualLayout>
          <c:layoutTarget val="inner"/>
          <c:xMode val="edge"/>
          <c:yMode val="edge"/>
          <c:x val="0.21424352483073408"/>
          <c:y val="0.17153030464654129"/>
          <c:w val="0.76997033856121511"/>
          <c:h val="0.68252638149759204"/>
        </c:manualLayout>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Calculation'!$E$187:$E$189</c:f>
              <c:strCache>
                <c:ptCount val="3"/>
                <c:pt idx="0">
                  <c:v>Sistema de riego con energía solar</c:v>
                </c:pt>
                <c:pt idx="1">
                  <c:v>Sistema de riego conectado a la red eléctrica</c:v>
                </c:pt>
                <c:pt idx="2">
                  <c:v>Sistema de riego con generador diésel</c:v>
                </c:pt>
              </c:strCache>
            </c:strRef>
          </c:cat>
          <c:val>
            <c:numRef>
              <c:f>'Cashflow Calculation'!$F$187:$F$189</c:f>
              <c:numCache>
                <c:formatCode>#,##0</c:formatCode>
                <c:ptCount val="3"/>
                <c:pt idx="0">
                  <c:v>3103344933.847898</c:v>
                </c:pt>
                <c:pt idx="1">
                  <c:v>3076171950.6950045</c:v>
                </c:pt>
                <c:pt idx="2" formatCode="0">
                  <c:v>2932854152.9911995</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CLP</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Resultados!$B$21</c:f>
          <c:strCache>
            <c:ptCount val="1"/>
            <c:pt idx="0">
              <c:v>Tasa interna de retorno (TIR) durante más de 25 años:</c:v>
            </c:pt>
          </c:strCache>
        </c:strRef>
      </c:tx>
      <c:layout>
        <c:manualLayout>
          <c:xMode val="edge"/>
          <c:yMode val="edge"/>
          <c:x val="0.1147092843541396"/>
          <c:y val="2.0491980885681674E-2"/>
        </c:manualLayout>
      </c:layout>
      <c:overlay val="0"/>
      <c:txPr>
        <a:bodyPr/>
        <a:lstStyle/>
        <a:p>
          <a:pPr>
            <a:defRPr sz="2800"/>
          </a:pPr>
          <a:endParaRPr lang="de-DE"/>
        </a:p>
      </c:txPr>
    </c:title>
    <c:autoTitleDeleted val="0"/>
    <c:plotArea>
      <c:layout>
        <c:manualLayout>
          <c:layoutTarget val="inner"/>
          <c:xMode val="edge"/>
          <c:yMode val="edge"/>
          <c:x val="9.6609814232584898E-2"/>
          <c:y val="0.15640391725227895"/>
          <c:w val="0.88336662864138449"/>
          <c:h val="0.7001510832651295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Calculation'!$H$187:$H$189</c:f>
              <c:strCache>
                <c:ptCount val="3"/>
                <c:pt idx="0">
                  <c:v>Sistema de riego con energía solar</c:v>
                </c:pt>
                <c:pt idx="1">
                  <c:v>Sistema de riego conectado a la red eléctrica</c:v>
                </c:pt>
                <c:pt idx="2">
                  <c:v>Sistema de riego con generador diésel</c:v>
                </c:pt>
              </c:strCache>
            </c:strRef>
          </c:cat>
          <c:val>
            <c:numRef>
              <c:f>'Cashflow Calculation'!$I$187:$I$189</c:f>
              <c:numCache>
                <c:formatCode>0%</c:formatCode>
                <c:ptCount val="3"/>
                <c:pt idx="0" formatCode="0.0%">
                  <c:v>2.9553101814185538</c:v>
                </c:pt>
                <c:pt idx="1">
                  <c:v>6.8642107301431352</c:v>
                </c:pt>
                <c:pt idx="2">
                  <c:v>4.5977159673373267</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txPr>
          <a:bodyPr/>
          <a:lstStyle/>
          <a:p>
            <a:pPr>
              <a:defRPr sz="2000">
                <a:solidFill>
                  <a:sysClr val="windowText" lastClr="000000"/>
                </a:solidFill>
              </a:defRPr>
            </a:pPr>
            <a:endParaRPr lang="de-DE"/>
          </a:p>
        </c:txPr>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txPr>
          <a:bodyPr/>
          <a:lstStyle/>
          <a:p>
            <a:pPr>
              <a:defRPr sz="1800"/>
            </a:pPr>
            <a:endParaRPr lang="de-DE"/>
          </a:p>
        </c:txPr>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Resultados!$B$27</c:f>
          <c:strCache>
            <c:ptCount val="1"/>
            <c:pt idx="0">
              <c:v>Costos del ciclo de vida del sistema (25 años):</c:v>
            </c:pt>
          </c:strCache>
        </c:strRef>
      </c:tx>
      <c:layout>
        <c:manualLayout>
          <c:xMode val="edge"/>
          <c:yMode val="edge"/>
          <c:x val="0.13643332333381161"/>
          <c:y val="1.1866530497450565E-2"/>
        </c:manualLayout>
      </c:layout>
      <c:overlay val="0"/>
      <c:txPr>
        <a:bodyPr/>
        <a:lstStyle/>
        <a:p>
          <a:pPr>
            <a:defRPr sz="2800"/>
          </a:pPr>
          <a:endParaRPr lang="de-DE"/>
        </a:p>
      </c:txPr>
    </c:title>
    <c:autoTitleDeleted val="0"/>
    <c:plotArea>
      <c:layout>
        <c:manualLayout>
          <c:layoutTarget val="inner"/>
          <c:xMode val="edge"/>
          <c:yMode val="edge"/>
          <c:x val="0.17420645978939059"/>
          <c:y val="0.16745803521674479"/>
          <c:w val="0.81134287346284528"/>
          <c:h val="0.68577016638903709"/>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txPr>
              <a:bodyPr wrap="square" lIns="38100" tIns="19050" rIns="38100" bIns="19050" anchor="ctr">
                <a:spAutoFit/>
              </a:bodyPr>
              <a:lstStyle/>
              <a:p>
                <a:pPr>
                  <a:defRPr sz="18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Calculation'!$K$187:$K$189</c:f>
              <c:strCache>
                <c:ptCount val="3"/>
                <c:pt idx="0">
                  <c:v>Sistema de riego con energía solar</c:v>
                </c:pt>
                <c:pt idx="1">
                  <c:v>Sistema de riego conectado a la red eléctrica</c:v>
                </c:pt>
                <c:pt idx="2">
                  <c:v>Sistema de riego con generador diésel</c:v>
                </c:pt>
              </c:strCache>
            </c:strRef>
          </c:cat>
          <c:val>
            <c:numRef>
              <c:f>'Cashflow Calculation'!$L$187:$L$189</c:f>
              <c:numCache>
                <c:formatCode>#,##0</c:formatCode>
                <c:ptCount val="3"/>
                <c:pt idx="0">
                  <c:v>30229538.668862253</c:v>
                </c:pt>
                <c:pt idx="1">
                  <c:v>41730887.125044018</c:v>
                </c:pt>
                <c:pt idx="2" formatCode="0">
                  <c:v>63475120.420899704</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CLP</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Resultados!$B$25</c:f>
          <c:strCache>
            <c:ptCount val="1"/>
            <c:pt idx="0">
              <c:v>Flujo de efectivo acumulado tras el año 25:</c:v>
            </c:pt>
          </c:strCache>
        </c:strRef>
      </c:tx>
      <c:layout>
        <c:manualLayout>
          <c:xMode val="edge"/>
          <c:yMode val="edge"/>
          <c:x val="0.2573549608365206"/>
          <c:y val="2.7414948805262594E-2"/>
        </c:manualLayout>
      </c:layout>
      <c:overlay val="0"/>
      <c:txPr>
        <a:bodyPr/>
        <a:lstStyle/>
        <a:p>
          <a:pPr>
            <a:defRPr sz="2800"/>
          </a:pPr>
          <a:endParaRPr lang="de-DE"/>
        </a:p>
      </c:txPr>
    </c:title>
    <c:autoTitleDeleted val="0"/>
    <c:plotArea>
      <c:layout>
        <c:manualLayout>
          <c:layoutTarget val="inner"/>
          <c:xMode val="edge"/>
          <c:yMode val="edge"/>
          <c:x val="0.26193341106653528"/>
          <c:y val="0.16805208402884828"/>
          <c:w val="0.72229032503959589"/>
          <c:h val="0.7921976530060277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Calculation'!$N$187:$N$189</c:f>
              <c:strCache>
                <c:ptCount val="3"/>
                <c:pt idx="0">
                  <c:v>Sistema de riego con energía solar</c:v>
                </c:pt>
                <c:pt idx="1">
                  <c:v>Sistema de riego conectado a la red eléctrica</c:v>
                </c:pt>
                <c:pt idx="2">
                  <c:v>Sistema de riego con generador diésel</c:v>
                </c:pt>
              </c:strCache>
            </c:strRef>
          </c:cat>
          <c:val>
            <c:numRef>
              <c:f>'Cashflow Calculation'!$S$187:$S$189</c:f>
              <c:numCache>
                <c:formatCode>_(* #,##0.00_);_(* \(#,##0.00\);_(* "-"??_);_(@_)</c:formatCode>
                <c:ptCount val="3"/>
                <c:pt idx="0">
                  <c:v>569858633.56003129</c:v>
                </c:pt>
                <c:pt idx="1">
                  <c:v>558357285.10384953</c:v>
                </c:pt>
                <c:pt idx="2">
                  <c:v>536613051.80799383</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0424"/>
        <c:crosses val="autoZero"/>
        <c:auto val="1"/>
        <c:lblAlgn val="ctr"/>
        <c:lblOffset val="100"/>
        <c:noMultiLvlLbl val="0"/>
      </c:catAx>
      <c:valAx>
        <c:axId val="205310424"/>
        <c:scaling>
          <c:orientation val="minMax"/>
        </c:scaling>
        <c:delete val="0"/>
        <c:axPos val="l"/>
        <c:title>
          <c:tx>
            <c:strRef>
              <c:f>Entradas!$E$8</c:f>
              <c:strCache>
                <c:ptCount val="1"/>
                <c:pt idx="0">
                  <c:v>CLP</c:v>
                </c:pt>
              </c:strCache>
            </c:strRef>
          </c:tx>
          <c:overlay val="0"/>
          <c:txPr>
            <a:bodyPr rot="-5400000" vert="horz"/>
            <a:lstStyle/>
            <a:p>
              <a:pPr>
                <a:defRPr sz="2400"/>
              </a:pPr>
              <a:endParaRPr lang="de-DE"/>
            </a:p>
          </c:txPr>
        </c:title>
        <c:numFmt formatCode="_(* #,##0.00_);_(* \(#,##0.00\);_(* &quot;-&quot;??_);_(@_)" sourceLinked="1"/>
        <c:majorTickMark val="out"/>
        <c:minorTickMark val="none"/>
        <c:tickLblPos val="nextTo"/>
        <c:txPr>
          <a:bodyPr/>
          <a:lstStyle/>
          <a:p>
            <a:pPr>
              <a:defRPr sz="2000"/>
            </a:pPr>
            <a:endParaRPr lang="de-DE"/>
          </a:p>
        </c:txPr>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CLP</c:v>
            </c:pt>
          </c:strCache>
        </c:strRef>
      </c:tx>
      <c:layout>
        <c:manualLayout>
          <c:xMode val="edge"/>
          <c:yMode val="edge"/>
          <c:x val="0.15446318298552095"/>
          <c:y val="1.6337225088243281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7.1334733086684574E-2"/>
          <c:w val="0.90403889882818089"/>
          <c:h val="0.85046253477195499"/>
        </c:manualLayout>
      </c:layout>
      <c:scatterChart>
        <c:scatterStyle val="smoothMarker"/>
        <c:varyColors val="0"/>
        <c:ser>
          <c:idx val="2"/>
          <c:order val="0"/>
          <c:tx>
            <c:v>Accumulated income</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16459141</c:v>
                </c:pt>
                <c:pt idx="2">
                  <c:v>33412056.23</c:v>
                </c:pt>
                <c:pt idx="3">
                  <c:v>50873558.916900001</c:v>
                </c:pt>
                <c:pt idx="4">
                  <c:v>68858906.684406996</c:v>
                </c:pt>
                <c:pt idx="5">
                  <c:v>87383814.884939209</c:v>
                </c:pt>
                <c:pt idx="6">
                  <c:v>106464470.33148739</c:v>
                </c:pt>
                <c:pt idx="7">
                  <c:v>126117545.44143201</c:v>
                </c:pt>
                <c:pt idx="8">
                  <c:v>146360212.80467498</c:v>
                </c:pt>
                <c:pt idx="9">
                  <c:v>167210160.18881524</c:v>
                </c:pt>
                <c:pt idx="10">
                  <c:v>188685605.99447969</c:v>
                </c:pt>
              </c:numCache>
            </c:numRef>
          </c:yVal>
          <c:smooth val="1"/>
          <c:extLst>
            <c:ext xmlns:c16="http://schemas.microsoft.com/office/drawing/2014/chart" uri="{C3380CC4-5D6E-409C-BE32-E72D297353CC}">
              <c16:uniqueId val="{00000000-A4BD-4930-B076-35159D655C48}"/>
            </c:ext>
          </c:extLst>
        </c:ser>
        <c:ser>
          <c:idx val="0"/>
          <c:order val="1"/>
          <c:tx>
            <c:strRef>
              <c:f>Entradas!$D$30</c:f>
              <c:strCache>
                <c:ptCount val="1"/>
                <c:pt idx="0">
                  <c:v>Sistema de riego con energía solar</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5610000</c:v>
                </c:pt>
                <c:pt idx="1">
                  <c:v>5650000</c:v>
                </c:pt>
                <c:pt idx="2">
                  <c:v>5691080</c:v>
                </c:pt>
                <c:pt idx="3">
                  <c:v>5733269.1600000001</c:v>
                </c:pt>
                <c:pt idx="4">
                  <c:v>5776597.4273199998</c:v>
                </c:pt>
                <c:pt idx="5">
                  <c:v>8528795.6765403971</c:v>
                </c:pt>
                <c:pt idx="6">
                  <c:v>8574495.2566025537</c:v>
                </c:pt>
                <c:pt idx="7">
                  <c:v>8621428.7253263872</c:v>
                </c:pt>
                <c:pt idx="8">
                  <c:v>8669629.3977057654</c:v>
                </c:pt>
                <c:pt idx="9">
                  <c:v>8719131.4882393871</c:v>
                </c:pt>
                <c:pt idx="10">
                  <c:v>11863489.094168734</c:v>
                </c:pt>
              </c:numCache>
            </c:numRef>
          </c:yVal>
          <c:smooth val="1"/>
          <c:extLst>
            <c:ext xmlns:c16="http://schemas.microsoft.com/office/drawing/2014/chart" uri="{C3380CC4-5D6E-409C-BE32-E72D297353CC}">
              <c16:uniqueId val="{00000001-A4BD-4930-B076-35159D655C48}"/>
            </c:ext>
          </c:extLst>
        </c:ser>
        <c:ser>
          <c:idx val="1"/>
          <c:order val="2"/>
          <c:tx>
            <c:strRef>
              <c:f>Entradas!$D$60</c:f>
              <c:strCache>
                <c:ptCount val="1"/>
                <c:pt idx="0">
                  <c:v>Sistema de riego conectado a la red eléctrica</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2340000</c:v>
                </c:pt>
                <c:pt idx="1">
                  <c:v>2805400</c:v>
                </c:pt>
                <c:pt idx="2">
                  <c:v>3292885</c:v>
                </c:pt>
                <c:pt idx="3">
                  <c:v>3804003.2149999999</c:v>
                </c:pt>
                <c:pt idx="4">
                  <c:v>4340439.853805</c:v>
                </c:pt>
                <c:pt idx="5">
                  <c:v>7040485.7049635407</c:v>
                </c:pt>
                <c:pt idx="6">
                  <c:v>7633230.1919840993</c:v>
                </c:pt>
                <c:pt idx="7">
                  <c:v>8257309.5469462126</c:v>
                </c:pt>
                <c:pt idx="8">
                  <c:v>8915102.8879635036</c:v>
                </c:pt>
                <c:pt idx="9">
                  <c:v>9609206.8770065811</c:v>
                </c:pt>
                <c:pt idx="10">
                  <c:v>12783334.752724845</c:v>
                </c:pt>
              </c:numCache>
            </c:numRef>
          </c:yVal>
          <c:smooth val="1"/>
          <c:extLst>
            <c:ext xmlns:c16="http://schemas.microsoft.com/office/drawing/2014/chart" uri="{C3380CC4-5D6E-409C-BE32-E72D297353CC}">
              <c16:uniqueId val="{00000002-A4BD-4930-B076-35159D655C48}"/>
            </c:ext>
          </c:extLst>
        </c:ser>
        <c:ser>
          <c:idx val="3"/>
          <c:order val="3"/>
          <c:tx>
            <c:strRef>
              <c:f>Entradas!$D$92</c:f>
              <c:strCache>
                <c:ptCount val="1"/>
                <c:pt idx="0">
                  <c:v>Sistema de riego con generador diésel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3410000</c:v>
                </c:pt>
                <c:pt idx="1">
                  <c:v>4262000</c:v>
                </c:pt>
                <c:pt idx="2">
                  <c:v>5144436.8</c:v>
                </c:pt>
                <c:pt idx="3">
                  <c:v>7141624.2961199991</c:v>
                </c:pt>
                <c:pt idx="4">
                  <c:v>8088297.1903438075</c:v>
                </c:pt>
                <c:pt idx="5">
                  <c:v>11205307.980374375</c:v>
                </c:pt>
                <c:pt idx="6">
                  <c:v>13394317.055363946</c:v>
                </c:pt>
                <c:pt idx="7">
                  <c:v>14446386.354698829</c:v>
                </c:pt>
                <c:pt idx="8">
                  <c:v>15536179.907410914</c:v>
                </c:pt>
                <c:pt idx="9">
                  <c:v>17936040.268672243</c:v>
                </c:pt>
                <c:pt idx="10">
                  <c:v>21546340.201466829</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2000"/>
                </a:pPr>
                <a:r>
                  <a:rPr lang="en-US" sz="2000"/>
                  <a:t>Años</a:t>
                </a:r>
              </a:p>
            </c:rich>
          </c:tx>
          <c:overlay val="0"/>
        </c:title>
        <c:numFmt formatCode="General" sourceLinked="1"/>
        <c:majorTickMark val="out"/>
        <c:minorTickMark val="none"/>
        <c:tickLblPos val="nextTo"/>
        <c:txPr>
          <a:bodyPr/>
          <a:lstStyle/>
          <a:p>
            <a:pPr>
              <a:defRPr sz="2000"/>
            </a:pPr>
            <a:endParaRPr lang="de-DE"/>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CLP</c:v>
                </c:pt>
              </c:strCache>
            </c:strRef>
          </c:tx>
          <c:layout>
            <c:manualLayout>
              <c:xMode val="edge"/>
              <c:yMode val="edge"/>
              <c:x val="4.7206555193941499E-3"/>
              <c:y val="0.44357825938110129"/>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6304"/>
        <c:crosses val="autoZero"/>
        <c:crossBetween val="midCat"/>
      </c:valAx>
      <c:spPr>
        <a:solidFill>
          <a:schemeClr val="tx2">
            <a:lumMod val="75000"/>
          </a:schemeClr>
        </a:solidFill>
      </c:spPr>
    </c:plotArea>
    <c:legend>
      <c:legendPos val="b"/>
      <c:layout>
        <c:manualLayout>
          <c:xMode val="edge"/>
          <c:yMode val="edge"/>
          <c:x val="8.6040776820223083E-2"/>
          <c:y val="8.2242078606377195E-2"/>
          <c:w val="0.25070662958209233"/>
          <c:h val="0.1701828219748393"/>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CLP</c:v>
            </c:pt>
          </c:strCache>
        </c:strRef>
      </c:tx>
      <c:layout>
        <c:manualLayout>
          <c:xMode val="edge"/>
          <c:yMode val="edge"/>
          <c:x val="0.19581054223564648"/>
          <c:y val="2.1477373694046998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5096667837877314"/>
          <c:y val="0.17801225309187738"/>
          <c:w val="0.80160641262700738"/>
          <c:h val="0.73542585908597635"/>
        </c:manualLayout>
      </c:layout>
      <c:scatterChart>
        <c:scatterStyle val="smoothMarker"/>
        <c:varyColors val="0"/>
        <c:ser>
          <c:idx val="0"/>
          <c:order val="0"/>
          <c:tx>
            <c:strRef>
              <c:f>Entradas!$D$30</c:f>
              <c:strCache>
                <c:ptCount val="1"/>
                <c:pt idx="0">
                  <c:v>Sistema de riego con energía solar</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-5610000</c:v>
                </c:pt>
                <c:pt idx="1">
                  <c:v>10809141</c:v>
                </c:pt>
                <c:pt idx="2">
                  <c:v>27720976.23</c:v>
                </c:pt>
                <c:pt idx="3">
                  <c:v>45140289.756899998</c:v>
                </c:pt>
                <c:pt idx="4">
                  <c:v>63082309.257086992</c:v>
                </c:pt>
                <c:pt idx="5">
                  <c:v>78855019.208398819</c:v>
                </c:pt>
                <c:pt idx="6">
                  <c:v>97889975.074884832</c:v>
                </c:pt>
                <c:pt idx="7">
                  <c:v>117496116.71610563</c:v>
                </c:pt>
                <c:pt idx="8">
                  <c:v>137690583.40696922</c:v>
                </c:pt>
                <c:pt idx="9">
                  <c:v>158491028.70057586</c:v>
                </c:pt>
                <c:pt idx="10">
                  <c:v>176822116.90031096</c:v>
                </c:pt>
              </c:numCache>
            </c:numRef>
          </c:yVal>
          <c:smooth val="1"/>
          <c:extLst>
            <c:ext xmlns:c16="http://schemas.microsoft.com/office/drawing/2014/chart" uri="{C3380CC4-5D6E-409C-BE32-E72D297353CC}">
              <c16:uniqueId val="{00000001-29CD-44CB-ADF0-943BA157E8D2}"/>
            </c:ext>
          </c:extLst>
        </c:ser>
        <c:ser>
          <c:idx val="1"/>
          <c:order val="1"/>
          <c:tx>
            <c:strRef>
              <c:f>Entradas!$D$60</c:f>
              <c:strCache>
                <c:ptCount val="1"/>
                <c:pt idx="0">
                  <c:v>Sistema de riego conectado a la red eléctrica</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-2340000</c:v>
                </c:pt>
                <c:pt idx="1">
                  <c:v>13653741</c:v>
                </c:pt>
                <c:pt idx="2">
                  <c:v>30119171.23</c:v>
                </c:pt>
                <c:pt idx="3">
                  <c:v>47069555.701900005</c:v>
                </c:pt>
                <c:pt idx="4">
                  <c:v>64518466.830601998</c:v>
                </c:pt>
                <c:pt idx="5">
                  <c:v>80343329.179975674</c:v>
                </c:pt>
                <c:pt idx="6">
                  <c:v>98831240.139503285</c:v>
                </c:pt>
                <c:pt idx="7">
                  <c:v>117860235.8944858</c:v>
                </c:pt>
                <c:pt idx="8">
                  <c:v>137445109.91671148</c:v>
                </c:pt>
                <c:pt idx="9">
                  <c:v>157600953.31180865</c:v>
                </c:pt>
                <c:pt idx="10">
                  <c:v>175902271.24175483</c:v>
                </c:pt>
              </c:numCache>
            </c:numRef>
          </c:yVal>
          <c:smooth val="1"/>
          <c:extLst>
            <c:ext xmlns:c16="http://schemas.microsoft.com/office/drawing/2014/chart" uri="{C3380CC4-5D6E-409C-BE32-E72D297353CC}">
              <c16:uniqueId val="{00000002-29CD-44CB-ADF0-943BA157E8D2}"/>
            </c:ext>
          </c:extLst>
        </c:ser>
        <c:ser>
          <c:idx val="3"/>
          <c:order val="2"/>
          <c:tx>
            <c:strRef>
              <c:f>Entradas!$D$92</c:f>
              <c:strCache>
                <c:ptCount val="1"/>
                <c:pt idx="0">
                  <c:v>Sistema de riego con generador diésel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-3410000</c:v>
                </c:pt>
                <c:pt idx="1">
                  <c:v>12197141</c:v>
                </c:pt>
                <c:pt idx="2">
                  <c:v>28267619.43</c:v>
                </c:pt>
                <c:pt idx="3">
                  <c:v>43731934.620780006</c:v>
                </c:pt>
                <c:pt idx="4">
                  <c:v>60770609.494063191</c:v>
                </c:pt>
                <c:pt idx="5">
                  <c:v>76178506.904564828</c:v>
                </c:pt>
                <c:pt idx="6">
                  <c:v>93070153.276123434</c:v>
                </c:pt>
                <c:pt idx="7">
                  <c:v>111671159.08673319</c:v>
                </c:pt>
                <c:pt idx="8">
                  <c:v>130824032.89726406</c:v>
                </c:pt>
                <c:pt idx="9">
                  <c:v>149274119.92014301</c:v>
                </c:pt>
                <c:pt idx="10">
                  <c:v>167139265.79301286</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2000"/>
                </a:pPr>
                <a:r>
                  <a:rPr lang="en-US" sz="2000"/>
                  <a:t>Años</a:t>
                </a:r>
              </a:p>
            </c:rich>
          </c:tx>
          <c:overlay val="0"/>
        </c:title>
        <c:numFmt formatCode="General" sourceLinked="1"/>
        <c:majorTickMark val="out"/>
        <c:minorTickMark val="none"/>
        <c:tickLblPos val="nextTo"/>
        <c:txPr>
          <a:bodyPr/>
          <a:lstStyle/>
          <a:p>
            <a:pPr>
              <a:defRPr sz="2000"/>
            </a:pPr>
            <a:endParaRPr lang="de-DE"/>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CLP</c:v>
                </c:pt>
              </c:strCache>
            </c:strRef>
          </c:tx>
          <c:overlay val="0"/>
          <c:txPr>
            <a:bodyPr rot="-5400000" vert="horz"/>
            <a:lstStyle/>
            <a:p>
              <a:pPr>
                <a:defRPr sz="2400"/>
              </a:pPr>
              <a:endParaRPr lang="de-DE"/>
            </a:p>
          </c:txPr>
        </c:title>
        <c:numFmt formatCode="#,##0" sourceLinked="0"/>
        <c:majorTickMark val="out"/>
        <c:minorTickMark val="none"/>
        <c:tickLblPos val="nextTo"/>
        <c:txPr>
          <a:bodyPr/>
          <a:lstStyle/>
          <a:p>
            <a:pPr>
              <a:defRPr sz="1800"/>
            </a:pPr>
            <a:endParaRPr lang="de-DE"/>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6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CLP</c:v>
            </c:pt>
          </c:strCache>
        </c:strRef>
      </c:tx>
      <c:layout>
        <c:manualLayout>
          <c:xMode val="edge"/>
          <c:yMode val="edge"/>
          <c:x val="0.17714587842029561"/>
          <c:y val="2.2800972281978766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6.4974351702160899E-2"/>
          <c:w val="0.90403889882818089"/>
          <c:h val="0.85682294926971592"/>
        </c:manualLayout>
      </c:layout>
      <c:scatterChart>
        <c:scatterStyle val="smoothMarker"/>
        <c:varyColors val="0"/>
        <c:ser>
          <c:idx val="2"/>
          <c:order val="0"/>
          <c:tx>
            <c:v>Accumulated income</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16459141</c:v>
                </c:pt>
                <c:pt idx="2">
                  <c:v>33412056.23</c:v>
                </c:pt>
                <c:pt idx="3">
                  <c:v>50873558.916900001</c:v>
                </c:pt>
                <c:pt idx="4">
                  <c:v>68858906.684406996</c:v>
                </c:pt>
                <c:pt idx="5">
                  <c:v>87383814.884939209</c:v>
                </c:pt>
                <c:pt idx="6">
                  <c:v>106464470.33148739</c:v>
                </c:pt>
                <c:pt idx="7">
                  <c:v>126117545.44143201</c:v>
                </c:pt>
                <c:pt idx="8">
                  <c:v>146360212.80467498</c:v>
                </c:pt>
                <c:pt idx="9">
                  <c:v>167210160.18881524</c:v>
                </c:pt>
                <c:pt idx="10">
                  <c:v>188685605.99447969</c:v>
                </c:pt>
                <c:pt idx="11">
                  <c:v>210805315.17431408</c:v>
                </c:pt>
                <c:pt idx="12">
                  <c:v>233588615.62954351</c:v>
                </c:pt>
                <c:pt idx="13">
                  <c:v>257055415.09842983</c:v>
                </c:pt>
                <c:pt idx="14">
                  <c:v>281226218.55138272</c:v>
                </c:pt>
                <c:pt idx="15">
                  <c:v>306122146.10792422</c:v>
                </c:pt>
                <c:pt idx="16">
                  <c:v>331764951.49116194</c:v>
                </c:pt>
                <c:pt idx="17">
                  <c:v>358177041.03589678</c:v>
                </c:pt>
                <c:pt idx="18">
                  <c:v>385381493.26697367</c:v>
                </c:pt>
                <c:pt idx="19">
                  <c:v>413402079.06498289</c:v>
                </c:pt>
                <c:pt idx="20">
                  <c:v>442263282.43693238</c:v>
                </c:pt>
                <c:pt idx="21">
                  <c:v>471990321.91004038</c:v>
                </c:pt>
                <c:pt idx="22">
                  <c:v>502609172.56734163</c:v>
                </c:pt>
                <c:pt idx="23">
                  <c:v>534146588.74436188</c:v>
                </c:pt>
                <c:pt idx="24">
                  <c:v>566630127.40669274</c:v>
                </c:pt>
                <c:pt idx="25">
                  <c:v>600088172.22889352</c:v>
                </c:pt>
              </c:numCache>
            </c:numRef>
          </c:yVal>
          <c:smooth val="1"/>
          <c:extLst>
            <c:ext xmlns:c16="http://schemas.microsoft.com/office/drawing/2014/chart" uri="{C3380CC4-5D6E-409C-BE32-E72D297353CC}">
              <c16:uniqueId val="{00000000-C76F-4EAF-82CE-31C7229D9E43}"/>
            </c:ext>
          </c:extLst>
        </c:ser>
        <c:ser>
          <c:idx val="0"/>
          <c:order val="1"/>
          <c:tx>
            <c:strRef>
              <c:f>Entradas!$D$30</c:f>
              <c:strCache>
                <c:ptCount val="1"/>
                <c:pt idx="0">
                  <c:v>Sistema de riego con energía solar</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5610000</c:v>
                </c:pt>
                <c:pt idx="1">
                  <c:v>5650000</c:v>
                </c:pt>
                <c:pt idx="2">
                  <c:v>5691080</c:v>
                </c:pt>
                <c:pt idx="3">
                  <c:v>5733269.1600000001</c:v>
                </c:pt>
                <c:pt idx="4">
                  <c:v>5776597.4273199998</c:v>
                </c:pt>
                <c:pt idx="5">
                  <c:v>8528795.6765403971</c:v>
                </c:pt>
                <c:pt idx="6">
                  <c:v>8574495.2566025537</c:v>
                </c:pt>
                <c:pt idx="7">
                  <c:v>8621428.7253263872</c:v>
                </c:pt>
                <c:pt idx="8">
                  <c:v>8669629.3977057654</c:v>
                </c:pt>
                <c:pt idx="9">
                  <c:v>8719131.4882393871</c:v>
                </c:pt>
                <c:pt idx="10">
                  <c:v>11863489.094168734</c:v>
                </c:pt>
                <c:pt idx="11">
                  <c:v>11915700.38461517</c:v>
                </c:pt>
                <c:pt idx="12">
                  <c:v>11969321.379903659</c:v>
                </c:pt>
                <c:pt idx="13">
                  <c:v>12024390.142064938</c:v>
                </c:pt>
                <c:pt idx="14">
                  <c:v>12080945.760804571</c:v>
                </c:pt>
                <c:pt idx="15">
                  <c:v>15673341.314710025</c:v>
                </c:pt>
                <c:pt idx="16">
                  <c:v>15732992.165907659</c:v>
                </c:pt>
                <c:pt idx="17">
                  <c:v>15794253.59008763</c:v>
                </c:pt>
                <c:pt idx="18">
                  <c:v>15857169.072720461</c:v>
                </c:pt>
                <c:pt idx="19">
                  <c:v>15921783.273384377</c:v>
                </c:pt>
                <c:pt idx="20">
                  <c:v>25256606.147745267</c:v>
                </c:pt>
                <c:pt idx="21">
                  <c:v>25324756.618997317</c:v>
                </c:pt>
                <c:pt idx="22">
                  <c:v>25394747.152973175</c:v>
                </c:pt>
                <c:pt idx="23">
                  <c:v>25466627.43136638</c:v>
                </c:pt>
                <c:pt idx="24">
                  <c:v>25540448.477276202</c:v>
                </c:pt>
                <c:pt idx="25">
                  <c:v>30229538.668862253</c:v>
                </c:pt>
              </c:numCache>
            </c:numRef>
          </c:yVal>
          <c:smooth val="1"/>
          <c:extLst>
            <c:ext xmlns:c16="http://schemas.microsoft.com/office/drawing/2014/chart" uri="{C3380CC4-5D6E-409C-BE32-E72D297353CC}">
              <c16:uniqueId val="{00000001-C76F-4EAF-82CE-31C7229D9E43}"/>
            </c:ext>
          </c:extLst>
        </c:ser>
        <c:ser>
          <c:idx val="1"/>
          <c:order val="2"/>
          <c:tx>
            <c:strRef>
              <c:f>Entradas!$D$60</c:f>
              <c:strCache>
                <c:ptCount val="1"/>
                <c:pt idx="0">
                  <c:v>Sistema de riego conectado a la red eléctrica</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2340000</c:v>
                </c:pt>
                <c:pt idx="1">
                  <c:v>2805400</c:v>
                </c:pt>
                <c:pt idx="2">
                  <c:v>3292885</c:v>
                </c:pt>
                <c:pt idx="3">
                  <c:v>3804003.2149999999</c:v>
                </c:pt>
                <c:pt idx="4">
                  <c:v>4340439.853805</c:v>
                </c:pt>
                <c:pt idx="5">
                  <c:v>7040485.7049635407</c:v>
                </c:pt>
                <c:pt idx="6">
                  <c:v>7633230.1919840993</c:v>
                </c:pt>
                <c:pt idx="7">
                  <c:v>8257309.5469462126</c:v>
                </c:pt>
                <c:pt idx="8">
                  <c:v>8915102.8879635036</c:v>
                </c:pt>
                <c:pt idx="9">
                  <c:v>9609206.8770065811</c:v>
                </c:pt>
                <c:pt idx="10">
                  <c:v>12783334.752724845</c:v>
                </c:pt>
                <c:pt idx="11">
                  <c:v>13558828.327010784</c:v>
                </c:pt>
                <c:pt idx="12">
                  <c:v>14379950.581028629</c:v>
                </c:pt>
                <c:pt idx="13">
                  <c:v>15250402.524453757</c:v>
                </c:pt>
                <c:pt idx="14">
                  <c:v>16174231.997755047</c:v>
                </c:pt>
                <c:pt idx="15">
                  <c:v>19944545.020468939</c:v>
                </c:pt>
                <c:pt idx="16">
                  <c:v>20988834.060540929</c:v>
                </c:pt>
                <c:pt idx="17">
                  <c:v>22101082.965469167</c:v>
                </c:pt>
                <c:pt idx="18">
                  <c:v>23287103.057682198</c:v>
                </c:pt>
                <c:pt idx="19">
                  <c:v>24553260.205921885</c:v>
                </c:pt>
                <c:pt idx="20">
                  <c:v>29722955.952169541</c:v>
                </c:pt>
                <c:pt idx="21">
                  <c:v>31170982.142297536</c:v>
                </c:pt>
                <c:pt idx="22">
                  <c:v>32722145.457076605</c:v>
                </c:pt>
                <c:pt idx="23">
                  <c:v>34385634.640624091</c:v>
                </c:pt>
                <c:pt idx="24">
                  <c:v>36171526.937323682</c:v>
                </c:pt>
                <c:pt idx="25">
                  <c:v>41730887.125044018</c:v>
                </c:pt>
              </c:numCache>
            </c:numRef>
          </c:yVal>
          <c:smooth val="1"/>
          <c:extLst>
            <c:ext xmlns:c16="http://schemas.microsoft.com/office/drawing/2014/chart" uri="{C3380CC4-5D6E-409C-BE32-E72D297353CC}">
              <c16:uniqueId val="{00000002-C76F-4EAF-82CE-31C7229D9E43}"/>
            </c:ext>
          </c:extLst>
        </c:ser>
        <c:ser>
          <c:idx val="3"/>
          <c:order val="3"/>
          <c:tx>
            <c:strRef>
              <c:f>Entradas!$D$92</c:f>
              <c:strCache>
                <c:ptCount val="1"/>
                <c:pt idx="0">
                  <c:v>Sistema de riego con generador diésel</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3410000</c:v>
                </c:pt>
                <c:pt idx="1">
                  <c:v>4262000</c:v>
                </c:pt>
                <c:pt idx="2">
                  <c:v>5144436.8</c:v>
                </c:pt>
                <c:pt idx="3">
                  <c:v>7141624.2961199991</c:v>
                </c:pt>
                <c:pt idx="4">
                  <c:v>8088297.1903438075</c:v>
                </c:pt>
                <c:pt idx="5">
                  <c:v>11205307.980374375</c:v>
                </c:pt>
                <c:pt idx="6">
                  <c:v>13394317.055363946</c:v>
                </c:pt>
                <c:pt idx="7">
                  <c:v>14446386.354698829</c:v>
                </c:pt>
                <c:pt idx="8">
                  <c:v>15536179.907410914</c:v>
                </c:pt>
                <c:pt idx="9">
                  <c:v>17936040.268672243</c:v>
                </c:pt>
                <c:pt idx="10">
                  <c:v>21546340.201466829</c:v>
                </c:pt>
                <c:pt idx="11">
                  <c:v>22757770.311822668</c:v>
                </c:pt>
                <c:pt idx="12">
                  <c:v>25389462.348892689</c:v>
                </c:pt>
                <c:pt idx="13">
                  <c:v>26689569.89774796</c:v>
                </c:pt>
                <c:pt idx="14">
                  <c:v>28036462.657036081</c:v>
                </c:pt>
                <c:pt idx="15">
                  <c:v>33711801.001442991</c:v>
                </c:pt>
                <c:pt idx="16">
                  <c:v>35157463.030259721</c:v>
                </c:pt>
                <c:pt idx="17">
                  <c:v>36655238.382464744</c:v>
                </c:pt>
                <c:pt idx="18">
                  <c:v>39822391.423614092</c:v>
                </c:pt>
                <c:pt idx="19">
                  <c:v>41430192.309798241</c:v>
                </c:pt>
                <c:pt idx="20">
                  <c:v>46912476.130688913</c:v>
                </c:pt>
                <c:pt idx="21">
                  <c:v>50388283.385510243</c:v>
                </c:pt>
                <c:pt idx="22">
                  <c:v>52176722.800042093</c:v>
                </c:pt>
                <c:pt idx="23">
                  <c:v>54029848.827655338</c:v>
                </c:pt>
                <c:pt idx="24">
                  <c:v>57845393.072595194</c:v>
                </c:pt>
                <c:pt idx="25">
                  <c:v>63475120.420899704</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2000"/>
                </a:pPr>
                <a:r>
                  <a:rPr lang="en-US" sz="2000"/>
                  <a:t>Años</a:t>
                </a:r>
              </a:p>
            </c:rich>
          </c:tx>
          <c:overlay val="0"/>
        </c:title>
        <c:numFmt formatCode="General" sourceLinked="1"/>
        <c:majorTickMark val="out"/>
        <c:minorTickMark val="none"/>
        <c:tickLblPos val="nextTo"/>
        <c:txPr>
          <a:bodyPr/>
          <a:lstStyle/>
          <a:p>
            <a:pPr>
              <a:defRPr sz="2000"/>
            </a:pPr>
            <a:endParaRPr lang="de-DE"/>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CLP</c:v>
                </c:pt>
              </c:strCache>
            </c:strRef>
          </c:tx>
          <c:layout>
            <c:manualLayout>
              <c:xMode val="edge"/>
              <c:yMode val="edge"/>
              <c:x val="7.2109987164013243E-3"/>
              <c:y val="0.45970109469118708"/>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7.2797572102201016E-2"/>
          <c:w val="0.24370210231162961"/>
          <c:h val="0.13150655279806364"/>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CLP /m³</c:v>
            </c:pt>
          </c:strCache>
        </c:strRef>
      </c:tx>
      <c:layout>
        <c:manualLayout>
          <c:xMode val="edge"/>
          <c:yMode val="edge"/>
          <c:x val="0.18107017700129957"/>
          <c:y val="2.0689655172413793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1283151020397589"/>
          <c:y val="0.12338025439127802"/>
          <c:w val="0.87403424170121691"/>
          <c:h val="0.69438407891321274"/>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txPr>
              <a:bodyPr wrap="square" lIns="38100" tIns="19050" rIns="38100" bIns="19050" anchor="ctr">
                <a:spAutoFit/>
              </a:bodyPr>
              <a:lstStyle/>
              <a:p>
                <a:pPr>
                  <a:defRPr sz="18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Sistema de riego con energía solar</c:v>
                </c:pt>
                <c:pt idx="1">
                  <c:v>Sistema de riego conectado a la red eléctrica</c:v>
                </c:pt>
                <c:pt idx="2">
                  <c:v>Sistema de riego con generador diésel</c:v>
                </c:pt>
              </c:strCache>
            </c:strRef>
          </c:cat>
          <c:val>
            <c:numRef>
              <c:f>'Cashflow Calculation'!$V$187:$V$189</c:f>
              <c:numCache>
                <c:formatCode>0.00</c:formatCode>
                <c:ptCount val="3"/>
                <c:pt idx="0">
                  <c:v>119.46095857551613</c:v>
                </c:pt>
                <c:pt idx="1">
                  <c:v>98.614529301671567</c:v>
                </c:pt>
                <c:pt idx="2">
                  <c:v>156.95027565866005</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Sistema de riego con energía solar</c:v>
                </c:pt>
                <c:pt idx="1">
                  <c:v>Sistema de riego conectado a la red eléctrica</c:v>
                </c:pt>
                <c:pt idx="2">
                  <c:v>Sistema de riego con generador diésel</c:v>
                </c:pt>
              </c:strCache>
            </c:strRef>
          </c:cat>
          <c:val>
            <c:numRef>
              <c:f>'Cashflow Calculation'!$W$187:$W$189</c:f>
              <c:numCache>
                <c:formatCode>0.00</c:formatCode>
                <c:ptCount val="3"/>
                <c:pt idx="0">
                  <c:v>90.637785407243811</c:v>
                </c:pt>
                <c:pt idx="1">
                  <c:v>97.665462741138242</c:v>
                </c:pt>
                <c:pt idx="2">
                  <c:v>164.61536264672225</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Sistema de riego con energía solar</c:v>
                </c:pt>
                <c:pt idx="1">
                  <c:v>Sistema de riego conectado a la red eléctrica</c:v>
                </c:pt>
                <c:pt idx="2">
                  <c:v>Sistema de riego con generador diésel</c:v>
                </c:pt>
              </c:strCache>
            </c:strRef>
          </c:cat>
          <c:val>
            <c:numRef>
              <c:f>'Cashflow Calculation'!$X$187:$X$189</c:f>
              <c:numCache>
                <c:formatCode>0.00</c:formatCode>
                <c:ptCount val="3"/>
                <c:pt idx="0">
                  <c:v>97.711955978402401</c:v>
                </c:pt>
                <c:pt idx="1">
                  <c:v>134.88815196184561</c:v>
                </c:pt>
                <c:pt idx="2">
                  <c:v>205.17276959569875</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CLP</c:v>
                </c:pt>
              </c:strCache>
            </c:strRef>
          </c:tx>
          <c:overlay val="0"/>
          <c:txPr>
            <a:bodyPr rot="-5400000" vert="horz"/>
            <a:lstStyle/>
            <a:p>
              <a:pPr>
                <a:defRPr sz="2400"/>
              </a:pPr>
              <a:endParaRPr lang="de-DE"/>
            </a:p>
          </c:txPr>
        </c:title>
        <c:numFmt formatCode="0.00" sourceLinked="1"/>
        <c:majorTickMark val="out"/>
        <c:minorTickMark val="none"/>
        <c:tickLblPos val="nextTo"/>
        <c:txPr>
          <a:bodyPr/>
          <a:lstStyle/>
          <a:p>
            <a:pPr>
              <a:defRPr sz="2000"/>
            </a:pPr>
            <a:endParaRPr lang="de-DE"/>
          </a:p>
        </c:txPr>
        <c:crossAx val="205315912"/>
        <c:crosses val="autoZero"/>
        <c:crossBetween val="between"/>
      </c:valAx>
      <c:dTable>
        <c:showHorzBorder val="1"/>
        <c:showVertBorder val="1"/>
        <c:showOutline val="1"/>
        <c:showKeys val="1"/>
        <c:txPr>
          <a:bodyPr/>
          <a:lstStyle/>
          <a:p>
            <a:pPr rtl="0">
              <a:defRPr sz="1600">
                <a:solidFill>
                  <a:sysClr val="windowText" lastClr="000000"/>
                </a:solidFill>
              </a:defRPr>
            </a:pPr>
            <a:endParaRPr lang="de-DE"/>
          </a:p>
        </c:txPr>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46</xdr:row>
      <xdr:rowOff>103052</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388598</xdr:colOff>
      <xdr:row>26</xdr:row>
      <xdr:rowOff>22253</xdr:rowOff>
    </xdr:from>
    <xdr:to>
      <xdr:col>9</xdr:col>
      <xdr:colOff>741956</xdr:colOff>
      <xdr:row>35</xdr:row>
      <xdr:rowOff>134056</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602154" y="4573086"/>
          <a:ext cx="4276246" cy="222847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Introduzca solamente valores en celdas en blanco (no coloreadas).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La herramienta puede contener valores ilustrativos de ejemplo. Por favor, ajustar o eliminar.</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Las celdas en las que no se introducen datos (celdas coloreadas) están protegidas mediante contraseña.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La necesidad de agua total por día se puede calcular con SALVAGUARDA EL AGUA – Herramienta de Estimación de las Necesidades de Agua.</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Los ingresos totales por año pueden calcularse con INVIERTE – Herramienta de cálculo de balance económico.</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chemeClr val="tx1"/>
              </a:solidFill>
              <a:effectLst/>
              <a:latin typeface="Arial" panose="020B0604020202020204" pitchFamily="34" charset="0"/>
              <a:ea typeface="+mn-ea"/>
              <a:cs typeface="Arial" panose="020B0604020202020204" pitchFamily="34" charset="0"/>
            </a:rPr>
            <a:t>● Puede</a:t>
          </a:r>
          <a:r>
            <a:rPr lang="de-DE" sz="1000" b="0" i="0" baseline="0">
              <a:solidFill>
                <a:schemeClr val="tx1"/>
              </a:solidFill>
              <a:effectLst/>
              <a:latin typeface="Arial" panose="020B0604020202020204" pitchFamily="34" charset="0"/>
              <a:ea typeface="+mn-ea"/>
              <a:cs typeface="Arial" panose="020B0604020202020204" pitchFamily="34" charset="0"/>
            </a:rPr>
            <a:t> desactivar la protección de las hojas de cálculo utilizando la contraseña disponible en: https://energypedia.info/wiki/Toolbox_on_SPIS/es </a:t>
          </a:r>
          <a:endParaRPr lang="de-DE" sz="1000">
            <a:solidFill>
              <a:schemeClr val="tx1"/>
            </a:solidFill>
            <a:effectLst/>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561601</xdr:colOff>
      <xdr:row>91</xdr:row>
      <xdr:rowOff>86203</xdr:rowOff>
    </xdr:from>
    <xdr:to>
      <xdr:col>8</xdr:col>
      <xdr:colOff>106814</xdr:colOff>
      <xdr:row>95</xdr:row>
      <xdr:rowOff>128306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74814" y="1861255"/>
          <a:ext cx="4418929" cy="533590"/>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oneCellAnchor>
    <xdr:from>
      <xdr:col>3</xdr:col>
      <xdr:colOff>0</xdr:colOff>
      <xdr:row>37</xdr:row>
      <xdr:rowOff>0</xdr:rowOff>
    </xdr:from>
    <xdr:ext cx="184731" cy="264560"/>
    <xdr:sp macro="" textlink="">
      <xdr:nvSpPr>
        <xdr:cNvPr id="12" name="Textfeld 11">
          <a:extLst>
            <a:ext uri="{FF2B5EF4-FFF2-40B4-BE49-F238E27FC236}">
              <a16:creationId xmlns:a16="http://schemas.microsoft.com/office/drawing/2014/main" id="{164414D7-BC44-4AE5-975E-354BDB43AF59}"/>
            </a:ext>
          </a:extLst>
        </xdr:cNvPr>
        <xdr:cNvSpPr txBox="1"/>
      </xdr:nvSpPr>
      <xdr:spPr>
        <a:xfrm>
          <a:off x="1828800" y="647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13" name="Textfeld 12">
          <a:extLst>
            <a:ext uri="{FF2B5EF4-FFF2-40B4-BE49-F238E27FC236}">
              <a16:creationId xmlns:a16="http://schemas.microsoft.com/office/drawing/2014/main" id="{636C0DFF-A83E-474C-B245-459097E5E266}"/>
            </a:ext>
          </a:extLst>
        </xdr:cNvPr>
        <xdr:cNvSpPr txBox="1"/>
      </xdr:nvSpPr>
      <xdr:spPr>
        <a:xfrm>
          <a:off x="1828800" y="647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14" name="Textfeld 13">
          <a:extLst>
            <a:ext uri="{FF2B5EF4-FFF2-40B4-BE49-F238E27FC236}">
              <a16:creationId xmlns:a16="http://schemas.microsoft.com/office/drawing/2014/main" id="{2E614827-BB95-4C35-9C5F-F05D76CE3012}"/>
            </a:ext>
          </a:extLst>
        </xdr:cNvPr>
        <xdr:cNvSpPr txBox="1"/>
      </xdr:nvSpPr>
      <xdr:spPr>
        <a:xfrm>
          <a:off x="1828800" y="647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60</xdr:row>
      <xdr:rowOff>30440</xdr:rowOff>
    </xdr:from>
    <xdr:to>
      <xdr:col>9</xdr:col>
      <xdr:colOff>647700</xdr:colOff>
      <xdr:row>86</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1028700</xdr:colOff>
      <xdr:row>36</xdr:row>
      <xdr:rowOff>76200</xdr:rowOff>
    </xdr:from>
    <xdr:to>
      <xdr:col>18</xdr:col>
      <xdr:colOff>0</xdr:colOff>
      <xdr:row>59</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1032376</xdr:colOff>
      <xdr:row>60</xdr:row>
      <xdr:rowOff>59015</xdr:rowOff>
    </xdr:from>
    <xdr:to>
      <xdr:col>18</xdr:col>
      <xdr:colOff>0</xdr:colOff>
      <xdr:row>86</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36</xdr:row>
      <xdr:rowOff>78065</xdr:rowOff>
    </xdr:from>
    <xdr:to>
      <xdr:col>9</xdr:col>
      <xdr:colOff>647700</xdr:colOff>
      <xdr:row>59</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123</xdr:row>
      <xdr:rowOff>166686</xdr:rowOff>
    </xdr:from>
    <xdr:to>
      <xdr:col>19</xdr:col>
      <xdr:colOff>0</xdr:colOff>
      <xdr:row>179</xdr:row>
      <xdr:rowOff>152400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89</xdr:row>
      <xdr:rowOff>28574</xdr:rowOff>
    </xdr:from>
    <xdr:to>
      <xdr:col>9</xdr:col>
      <xdr:colOff>647700</xdr:colOff>
      <xdr:row>121</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184</xdr:row>
      <xdr:rowOff>38100</xdr:rowOff>
    </xdr:from>
    <xdr:to>
      <xdr:col>19</xdr:col>
      <xdr:colOff>0</xdr:colOff>
      <xdr:row>252</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1066800</xdr:colOff>
      <xdr:row>89</xdr:row>
      <xdr:rowOff>15875</xdr:rowOff>
    </xdr:from>
    <xdr:to>
      <xdr:col>18</xdr:col>
      <xdr:colOff>63499</xdr:colOff>
      <xdr:row>121</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fao.org/energy/agrifood-chains/power-irrigation-tool/e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publications/greenhouse-gas-reporting-conversion-factors-2018" TargetMode="External"/><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499984740745262"/>
  </sheetPr>
  <dimension ref="D1:J96"/>
  <sheetViews>
    <sheetView view="pageBreakPreview" zoomScale="90" zoomScaleNormal="100" zoomScaleSheetLayoutView="90" workbookViewId="0">
      <selection activeCell="D71" sqref="D71:J84"/>
    </sheetView>
  </sheetViews>
  <sheetFormatPr baseColWidth="10" defaultColWidth="11.453125" defaultRowHeight="12.5" x14ac:dyDescent="0.25"/>
  <cols>
    <col min="1" max="5" width="8.7265625" customWidth="1"/>
    <col min="6" max="6" width="4" customWidth="1"/>
    <col min="7" max="9" width="8.7265625" customWidth="1"/>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401" t="s">
        <v>96</v>
      </c>
      <c r="E11" s="401"/>
      <c r="F11" s="401"/>
      <c r="G11" s="401"/>
      <c r="H11" s="401"/>
      <c r="I11" s="401"/>
      <c r="J11" s="401"/>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402" t="s">
        <v>97</v>
      </c>
      <c r="E16" s="403"/>
      <c r="F16" s="403"/>
      <c r="G16" s="403"/>
      <c r="H16" s="403"/>
      <c r="I16" s="403"/>
      <c r="J16" s="403"/>
    </row>
    <row r="17" spans="4:10" ht="12.75" customHeight="1" x14ac:dyDescent="0.25"/>
    <row r="18" spans="4:10" ht="12.75" customHeight="1" x14ac:dyDescent="0.3">
      <c r="D18" s="404" t="s">
        <v>98</v>
      </c>
      <c r="E18" s="404"/>
      <c r="F18" s="404"/>
      <c r="G18" s="404"/>
      <c r="H18" s="404"/>
      <c r="I18" s="404"/>
      <c r="J18" s="404"/>
    </row>
    <row r="19" spans="4:10" ht="12.75" customHeight="1" x14ac:dyDescent="0.25">
      <c r="D19" s="405" t="s">
        <v>99</v>
      </c>
      <c r="E19" s="405"/>
      <c r="F19" s="405"/>
      <c r="G19" s="405"/>
      <c r="H19" s="405"/>
      <c r="I19" s="405"/>
      <c r="J19" s="405"/>
    </row>
    <row r="20" spans="4:10" ht="12.75" customHeight="1" x14ac:dyDescent="0.25">
      <c r="D20" s="405"/>
      <c r="E20" s="405"/>
      <c r="F20" s="405"/>
      <c r="G20" s="405"/>
      <c r="H20" s="405"/>
      <c r="I20" s="405"/>
      <c r="J20" s="405"/>
    </row>
    <row r="21" spans="4:10" ht="12.75" customHeight="1" x14ac:dyDescent="0.25">
      <c r="D21" s="405"/>
      <c r="E21" s="405"/>
      <c r="F21" s="405"/>
      <c r="G21" s="405"/>
      <c r="H21" s="405"/>
      <c r="I21" s="405"/>
      <c r="J21" s="405"/>
    </row>
    <row r="22" spans="4:10" ht="12.75" customHeight="1" x14ac:dyDescent="0.25">
      <c r="D22" s="405"/>
      <c r="E22" s="405"/>
      <c r="F22" s="405"/>
      <c r="G22" s="405"/>
      <c r="H22" s="405"/>
      <c r="I22" s="405"/>
      <c r="J22" s="405"/>
    </row>
    <row r="23" spans="4:10" ht="38.5" customHeight="1" x14ac:dyDescent="0.25">
      <c r="D23" s="405"/>
      <c r="E23" s="405"/>
      <c r="F23" s="405"/>
      <c r="G23" s="405"/>
      <c r="H23" s="405"/>
      <c r="I23" s="405"/>
      <c r="J23" s="405"/>
    </row>
    <row r="24" spans="4:10" ht="13.5" customHeight="1" x14ac:dyDescent="0.25">
      <c r="D24" s="423" t="s">
        <v>100</v>
      </c>
      <c r="E24" s="424"/>
      <c r="F24" s="424"/>
      <c r="G24" s="424"/>
      <c r="H24" s="424"/>
      <c r="I24" s="424"/>
      <c r="J24" s="424"/>
    </row>
    <row r="25" spans="4:10" ht="12.75" customHeight="1" x14ac:dyDescent="0.25">
      <c r="D25" s="125"/>
      <c r="E25" s="125"/>
      <c r="F25" s="125"/>
      <c r="G25" s="125"/>
      <c r="H25" s="125"/>
      <c r="I25" s="125"/>
      <c r="J25" s="125"/>
    </row>
    <row r="26" spans="4:10" ht="12.75" customHeight="1" x14ac:dyDescent="0.3">
      <c r="D26" s="404" t="s">
        <v>101</v>
      </c>
      <c r="E26" s="404"/>
      <c r="F26" s="404"/>
      <c r="G26" s="404"/>
      <c r="H26" s="404"/>
      <c r="I26" s="404"/>
      <c r="J26" s="404"/>
    </row>
    <row r="27" spans="4:10" ht="12.75" customHeight="1" x14ac:dyDescent="0.25"/>
    <row r="28" spans="4:10" ht="12.75" customHeight="1" x14ac:dyDescent="0.25"/>
    <row r="29" spans="4:10" ht="12.75" customHeight="1" x14ac:dyDescent="0.25"/>
    <row r="30" spans="4:10" ht="12.75" customHeight="1" x14ac:dyDescent="0.25"/>
    <row r="31" spans="4:10" ht="12.75" customHeight="1" x14ac:dyDescent="0.25"/>
    <row r="32" spans="4:10" ht="12.75" customHeight="1" x14ac:dyDescent="0.25"/>
    <row r="33" spans="4:10" ht="12.75" customHeight="1" x14ac:dyDescent="0.25"/>
    <row r="34" spans="4:10" ht="12.75" customHeight="1" x14ac:dyDescent="0.3">
      <c r="D34" s="123"/>
      <c r="E34" s="123"/>
      <c r="F34" s="123"/>
      <c r="G34" s="123"/>
      <c r="H34" s="123"/>
      <c r="I34" s="123"/>
      <c r="J34" s="123"/>
    </row>
    <row r="35" spans="4:10" ht="50.5" customHeight="1" x14ac:dyDescent="0.3">
      <c r="D35" s="123"/>
      <c r="E35" s="123"/>
      <c r="F35" s="123"/>
      <c r="G35" s="123"/>
      <c r="H35" s="123"/>
      <c r="I35" s="123"/>
      <c r="J35" s="123"/>
    </row>
    <row r="36" spans="4:10" ht="12.75" customHeight="1" x14ac:dyDescent="0.3">
      <c r="D36" s="123"/>
      <c r="E36" s="123"/>
      <c r="F36" s="123"/>
      <c r="G36" s="123"/>
      <c r="H36" s="123"/>
      <c r="I36" s="123"/>
      <c r="J36" s="123"/>
    </row>
    <row r="37" spans="4:10" ht="12.75" customHeight="1" x14ac:dyDescent="0.3">
      <c r="D37" s="404" t="s">
        <v>102</v>
      </c>
      <c r="E37" s="404"/>
      <c r="F37" s="404"/>
      <c r="G37" s="404"/>
      <c r="H37" s="404"/>
      <c r="I37" s="404"/>
      <c r="J37" s="404"/>
    </row>
    <row r="38" spans="4:10" ht="12.75" customHeight="1" x14ac:dyDescent="0.25">
      <c r="D38" s="380" t="s">
        <v>103</v>
      </c>
    </row>
    <row r="39" spans="4:10" ht="12.75" customHeight="1" thickBot="1" x14ac:dyDescent="0.3"/>
    <row r="40" spans="4:10" ht="12.75" customHeight="1" x14ac:dyDescent="0.25">
      <c r="D40" s="414" t="s">
        <v>104</v>
      </c>
      <c r="E40" s="415"/>
      <c r="F40" s="416"/>
      <c r="G40" s="406" t="s">
        <v>105</v>
      </c>
      <c r="H40" s="407"/>
      <c r="I40" s="407"/>
      <c r="J40" s="408"/>
    </row>
    <row r="41" spans="4:10" ht="12.75" customHeight="1" x14ac:dyDescent="0.25">
      <c r="D41" s="417"/>
      <c r="E41" s="418"/>
      <c r="F41" s="419"/>
      <c r="G41" s="409"/>
      <c r="H41" s="405"/>
      <c r="I41" s="405"/>
      <c r="J41" s="410"/>
    </row>
    <row r="42" spans="4:10" ht="12.75" customHeight="1" thickBot="1" x14ac:dyDescent="0.3">
      <c r="D42" s="420"/>
      <c r="E42" s="421"/>
      <c r="F42" s="422"/>
      <c r="G42" s="411"/>
      <c r="H42" s="412"/>
      <c r="I42" s="412"/>
      <c r="J42" s="413"/>
    </row>
    <row r="43" spans="4:10" ht="12.75" customHeight="1" x14ac:dyDescent="0.25">
      <c r="D43" s="414" t="s">
        <v>106</v>
      </c>
      <c r="E43" s="415"/>
      <c r="F43" s="416"/>
      <c r="G43" s="406" t="s">
        <v>107</v>
      </c>
      <c r="H43" s="407"/>
      <c r="I43" s="407"/>
      <c r="J43" s="408"/>
    </row>
    <row r="44" spans="4:10" ht="12.75" customHeight="1" thickBot="1" x14ac:dyDescent="0.3">
      <c r="D44" s="417"/>
      <c r="E44" s="418"/>
      <c r="F44" s="419"/>
      <c r="G44" s="409"/>
      <c r="H44" s="405"/>
      <c r="I44" s="405"/>
      <c r="J44" s="410"/>
    </row>
    <row r="45" spans="4:10" ht="12.75" customHeight="1" x14ac:dyDescent="0.25">
      <c r="D45" s="428" t="s">
        <v>108</v>
      </c>
      <c r="E45" s="429"/>
      <c r="F45" s="430"/>
      <c r="G45" s="414" t="s">
        <v>109</v>
      </c>
      <c r="H45" s="415"/>
      <c r="I45" s="415"/>
      <c r="J45" s="416"/>
    </row>
    <row r="46" spans="4:10" ht="12.75" customHeight="1" thickBot="1" x14ac:dyDescent="0.3">
      <c r="D46" s="431"/>
      <c r="E46" s="432"/>
      <c r="F46" s="433"/>
      <c r="G46" s="420"/>
      <c r="H46" s="421"/>
      <c r="I46" s="421"/>
      <c r="J46" s="422"/>
    </row>
    <row r="47" spans="4:10" ht="12.75" customHeight="1" x14ac:dyDescent="0.3">
      <c r="D47" s="426" t="s">
        <v>110</v>
      </c>
      <c r="E47" s="426"/>
      <c r="F47" s="426"/>
      <c r="G47" s="426"/>
      <c r="H47" s="426"/>
      <c r="I47" s="426"/>
      <c r="J47" s="426"/>
    </row>
    <row r="48" spans="4:10" ht="12.75" customHeight="1" x14ac:dyDescent="0.25">
      <c r="D48" s="405" t="s">
        <v>111</v>
      </c>
      <c r="E48" s="405"/>
      <c r="F48" s="405" t="s">
        <v>69</v>
      </c>
      <c r="G48" s="405"/>
    </row>
    <row r="49" spans="4:10" ht="12.75" customHeight="1" x14ac:dyDescent="0.25">
      <c r="D49" s="405" t="s">
        <v>112</v>
      </c>
      <c r="E49" s="405"/>
      <c r="F49" s="405" t="s">
        <v>70</v>
      </c>
      <c r="G49" s="405"/>
      <c r="H49" s="405"/>
      <c r="I49" s="405"/>
      <c r="J49" s="405"/>
    </row>
    <row r="50" spans="4:10" ht="12.75" customHeight="1" x14ac:dyDescent="0.25">
      <c r="D50" s="405"/>
      <c r="E50" s="405"/>
      <c r="F50" s="405"/>
      <c r="G50" s="405"/>
      <c r="H50" s="405"/>
      <c r="I50" s="405"/>
      <c r="J50" s="405"/>
    </row>
    <row r="51" spans="4:10" ht="12.75" customHeight="1" x14ac:dyDescent="0.25">
      <c r="D51" s="405" t="s">
        <v>113</v>
      </c>
      <c r="E51" s="405"/>
      <c r="F51" s="425" t="s">
        <v>71</v>
      </c>
      <c r="G51" s="425"/>
      <c r="H51" s="425"/>
    </row>
    <row r="52" spans="4:10" ht="12.75" customHeight="1" x14ac:dyDescent="0.25">
      <c r="D52" s="418" t="s">
        <v>114</v>
      </c>
      <c r="E52" s="418"/>
      <c r="F52" s="434" t="s">
        <v>72</v>
      </c>
      <c r="G52" s="434"/>
      <c r="H52" s="434"/>
      <c r="I52" s="434"/>
      <c r="J52" s="434"/>
    </row>
    <row r="53" spans="4:10" ht="12.75" customHeight="1" x14ac:dyDescent="0.25">
      <c r="D53" s="435" t="s">
        <v>115</v>
      </c>
      <c r="E53" s="435"/>
      <c r="F53" s="405" t="s">
        <v>117</v>
      </c>
      <c r="G53" s="405"/>
      <c r="H53" s="405"/>
      <c r="I53" s="405"/>
      <c r="J53" s="405"/>
    </row>
    <row r="54" spans="4:10" s="124" customFormat="1" ht="12.75" customHeight="1" x14ac:dyDescent="0.25">
      <c r="D54" s="435"/>
      <c r="E54" s="435"/>
      <c r="F54" s="405"/>
      <c r="G54" s="405"/>
      <c r="H54" s="405"/>
      <c r="I54" s="405"/>
      <c r="J54" s="405"/>
    </row>
    <row r="55" spans="4:10" s="124" customFormat="1" ht="12.75" customHeight="1" x14ac:dyDescent="0.25">
      <c r="D55" s="435"/>
      <c r="E55" s="435"/>
      <c r="F55" s="425" t="s">
        <v>73</v>
      </c>
      <c r="G55" s="425"/>
      <c r="H55" s="425"/>
      <c r="I55" s="125"/>
      <c r="J55" s="125"/>
    </row>
    <row r="56" spans="4:10" ht="12.75" customHeight="1" x14ac:dyDescent="0.25">
      <c r="D56" s="405" t="s">
        <v>116</v>
      </c>
      <c r="E56" s="405"/>
      <c r="F56" s="405" t="s">
        <v>121</v>
      </c>
      <c r="G56" s="405"/>
      <c r="H56" s="405"/>
    </row>
    <row r="57" spans="4:10" ht="12.75" customHeight="1" x14ac:dyDescent="0.25"/>
    <row r="58" spans="4:10" ht="12.75" customHeight="1" x14ac:dyDescent="0.25">
      <c r="D58" s="427" t="s">
        <v>118</v>
      </c>
      <c r="E58" s="427"/>
      <c r="F58" s="427"/>
      <c r="G58" s="427"/>
      <c r="H58" s="427"/>
      <c r="I58" s="427"/>
      <c r="J58" s="427"/>
    </row>
    <row r="59" spans="4:10" ht="12.75" customHeight="1" x14ac:dyDescent="0.25">
      <c r="D59" s="427"/>
      <c r="E59" s="427"/>
      <c r="F59" s="427"/>
      <c r="G59" s="427"/>
      <c r="H59" s="427"/>
      <c r="I59" s="427"/>
      <c r="J59" s="427"/>
    </row>
    <row r="60" spans="4:10" ht="12.75" customHeight="1" x14ac:dyDescent="0.25">
      <c r="D60" s="427"/>
      <c r="E60" s="427"/>
      <c r="F60" s="427"/>
      <c r="G60" s="427"/>
      <c r="H60" s="427"/>
      <c r="I60" s="427"/>
      <c r="J60" s="427"/>
    </row>
    <row r="61" spans="4:10" ht="12.75" customHeight="1" x14ac:dyDescent="0.25">
      <c r="D61" s="427"/>
      <c r="E61" s="427"/>
      <c r="F61" s="427"/>
      <c r="G61" s="427"/>
      <c r="H61" s="427"/>
      <c r="I61" s="427"/>
      <c r="J61" s="427"/>
    </row>
    <row r="62" spans="4:10" ht="12.75" customHeight="1" x14ac:dyDescent="0.25">
      <c r="D62" s="427"/>
      <c r="E62" s="427"/>
      <c r="F62" s="427"/>
      <c r="G62" s="427"/>
      <c r="H62" s="427"/>
      <c r="I62" s="427"/>
      <c r="J62" s="427"/>
    </row>
    <row r="63" spans="4:10" ht="12.75" customHeight="1" x14ac:dyDescent="0.25">
      <c r="D63" s="427"/>
      <c r="E63" s="427"/>
      <c r="F63" s="427"/>
      <c r="G63" s="427"/>
      <c r="H63" s="427"/>
      <c r="I63" s="427"/>
      <c r="J63" s="427"/>
    </row>
    <row r="64" spans="4:10" ht="12.75" customHeight="1" x14ac:dyDescent="0.25">
      <c r="D64" s="427"/>
      <c r="E64" s="427"/>
      <c r="F64" s="427"/>
      <c r="G64" s="427"/>
      <c r="H64" s="427"/>
      <c r="I64" s="427"/>
      <c r="J64" s="427"/>
    </row>
    <row r="65" spans="4:10" ht="12.75" customHeight="1" x14ac:dyDescent="0.25">
      <c r="D65" s="427"/>
      <c r="E65" s="427"/>
      <c r="F65" s="427"/>
      <c r="G65" s="427"/>
      <c r="H65" s="427"/>
      <c r="I65" s="427"/>
      <c r="J65" s="427"/>
    </row>
    <row r="66" spans="4:10" ht="12.75" customHeight="1" x14ac:dyDescent="0.25">
      <c r="D66" s="427"/>
      <c r="E66" s="427"/>
      <c r="F66" s="427"/>
      <c r="G66" s="427"/>
      <c r="H66" s="427"/>
      <c r="I66" s="427"/>
      <c r="J66" s="427"/>
    </row>
    <row r="67" spans="4:10" ht="12.75" customHeight="1" x14ac:dyDescent="0.25">
      <c r="D67" s="427"/>
      <c r="E67" s="427"/>
      <c r="F67" s="427"/>
      <c r="G67" s="427"/>
      <c r="H67" s="427"/>
      <c r="I67" s="427"/>
      <c r="J67" s="427"/>
    </row>
    <row r="68" spans="4:10" ht="12.75" customHeight="1" x14ac:dyDescent="0.25">
      <c r="D68" s="427"/>
      <c r="E68" s="427"/>
      <c r="F68" s="427"/>
      <c r="G68" s="427"/>
      <c r="H68" s="427"/>
      <c r="I68" s="427"/>
      <c r="J68" s="427"/>
    </row>
    <row r="69" spans="4:10" ht="12.75" customHeight="1" x14ac:dyDescent="0.25">
      <c r="D69" s="427"/>
      <c r="E69" s="427"/>
      <c r="F69" s="427"/>
      <c r="G69" s="427"/>
      <c r="H69" s="427"/>
      <c r="I69" s="427"/>
      <c r="J69" s="427"/>
    </row>
    <row r="70" spans="4:10" ht="12.75" customHeight="1" x14ac:dyDescent="0.25"/>
    <row r="71" spans="4:10" ht="12.75" customHeight="1" x14ac:dyDescent="0.25">
      <c r="D71" s="427" t="s">
        <v>119</v>
      </c>
      <c r="E71" s="405"/>
      <c r="F71" s="405"/>
      <c r="G71" s="405"/>
      <c r="H71" s="405"/>
      <c r="I71" s="405"/>
      <c r="J71" s="405"/>
    </row>
    <row r="72" spans="4:10" ht="12.75" customHeight="1" x14ac:dyDescent="0.25">
      <c r="D72" s="405"/>
      <c r="E72" s="405"/>
      <c r="F72" s="405"/>
      <c r="G72" s="405"/>
      <c r="H72" s="405"/>
      <c r="I72" s="405"/>
      <c r="J72" s="405"/>
    </row>
    <row r="73" spans="4:10" ht="12.75" customHeight="1" x14ac:dyDescent="0.25">
      <c r="D73" s="405"/>
      <c r="E73" s="405"/>
      <c r="F73" s="405"/>
      <c r="G73" s="405"/>
      <c r="H73" s="405"/>
      <c r="I73" s="405"/>
      <c r="J73" s="405"/>
    </row>
    <row r="74" spans="4:10" ht="12.75" customHeight="1" x14ac:dyDescent="0.25">
      <c r="D74" s="405"/>
      <c r="E74" s="405"/>
      <c r="F74" s="405"/>
      <c r="G74" s="405"/>
      <c r="H74" s="405"/>
      <c r="I74" s="405"/>
      <c r="J74" s="405"/>
    </row>
    <row r="75" spans="4:10" ht="12.75" customHeight="1" x14ac:dyDescent="0.25">
      <c r="D75" s="405"/>
      <c r="E75" s="405"/>
      <c r="F75" s="405"/>
      <c r="G75" s="405"/>
      <c r="H75" s="405"/>
      <c r="I75" s="405"/>
      <c r="J75" s="405"/>
    </row>
    <row r="76" spans="4:10" ht="12.75" customHeight="1" x14ac:dyDescent="0.25">
      <c r="D76" s="405"/>
      <c r="E76" s="405"/>
      <c r="F76" s="405"/>
      <c r="G76" s="405"/>
      <c r="H76" s="405"/>
      <c r="I76" s="405"/>
      <c r="J76" s="405"/>
    </row>
    <row r="77" spans="4:10" ht="12.75" customHeight="1" x14ac:dyDescent="0.25">
      <c r="D77" s="405"/>
      <c r="E77" s="405"/>
      <c r="F77" s="405"/>
      <c r="G77" s="405"/>
      <c r="H77" s="405"/>
      <c r="I77" s="405"/>
      <c r="J77" s="405"/>
    </row>
    <row r="78" spans="4:10" ht="12.75" customHeight="1" x14ac:dyDescent="0.25">
      <c r="D78" s="405"/>
      <c r="E78" s="405"/>
      <c r="F78" s="405"/>
      <c r="G78" s="405"/>
      <c r="H78" s="405"/>
      <c r="I78" s="405"/>
      <c r="J78" s="405"/>
    </row>
    <row r="79" spans="4:10" ht="12.75" customHeight="1" x14ac:dyDescent="0.25">
      <c r="D79" s="405"/>
      <c r="E79" s="405"/>
      <c r="F79" s="405"/>
      <c r="G79" s="405"/>
      <c r="H79" s="405"/>
      <c r="I79" s="405"/>
      <c r="J79" s="405"/>
    </row>
    <row r="80" spans="4:10" ht="12.75" customHeight="1" x14ac:dyDescent="0.25">
      <c r="D80" s="405"/>
      <c r="E80" s="405"/>
      <c r="F80" s="405"/>
      <c r="G80" s="405"/>
      <c r="H80" s="405"/>
      <c r="I80" s="405"/>
      <c r="J80" s="405"/>
    </row>
    <row r="81" spans="4:10" ht="12.75" customHeight="1" x14ac:dyDescent="0.25">
      <c r="D81" s="405"/>
      <c r="E81" s="405"/>
      <c r="F81" s="405"/>
      <c r="G81" s="405"/>
      <c r="H81" s="405"/>
      <c r="I81" s="405"/>
      <c r="J81" s="405"/>
    </row>
    <row r="82" spans="4:10" ht="12.75" customHeight="1" x14ac:dyDescent="0.25">
      <c r="D82" s="405"/>
      <c r="E82" s="405"/>
      <c r="F82" s="405"/>
      <c r="G82" s="405"/>
      <c r="H82" s="405"/>
      <c r="I82" s="405"/>
      <c r="J82" s="405"/>
    </row>
    <row r="83" spans="4:10" ht="12.75" customHeight="1" x14ac:dyDescent="0.25">
      <c r="D83" s="405"/>
      <c r="E83" s="405"/>
      <c r="F83" s="405"/>
      <c r="G83" s="405"/>
      <c r="H83" s="405"/>
      <c r="I83" s="405"/>
      <c r="J83" s="405"/>
    </row>
    <row r="84" spans="4:10" ht="12.75" customHeight="1" x14ac:dyDescent="0.25">
      <c r="D84" s="405"/>
      <c r="E84" s="405"/>
      <c r="F84" s="405"/>
      <c r="G84" s="405"/>
      <c r="H84" s="405"/>
      <c r="I84" s="405"/>
      <c r="J84" s="405"/>
    </row>
    <row r="85" spans="4:10" ht="12.75" customHeight="1" x14ac:dyDescent="0.25"/>
    <row r="86" spans="4:10" ht="13.5" customHeight="1" x14ac:dyDescent="0.25">
      <c r="D86" s="427" t="s">
        <v>120</v>
      </c>
      <c r="E86" s="405"/>
      <c r="F86" s="405"/>
      <c r="G86" s="405"/>
      <c r="H86" s="405"/>
      <c r="I86" s="405"/>
      <c r="J86" s="405"/>
    </row>
    <row r="87" spans="4:10" ht="12.75" customHeight="1" x14ac:dyDescent="0.25">
      <c r="D87" s="405"/>
      <c r="E87" s="405"/>
      <c r="F87" s="405"/>
      <c r="G87" s="405"/>
      <c r="H87" s="405"/>
      <c r="I87" s="405"/>
      <c r="J87" s="405"/>
    </row>
    <row r="88" spans="4:10" ht="12.75" customHeight="1" x14ac:dyDescent="0.25">
      <c r="D88" s="405"/>
      <c r="E88" s="405"/>
      <c r="F88" s="405"/>
      <c r="G88" s="405"/>
      <c r="H88" s="405"/>
      <c r="I88" s="405"/>
      <c r="J88" s="405"/>
    </row>
    <row r="89" spans="4:10" ht="12.75" customHeight="1" x14ac:dyDescent="0.25">
      <c r="D89" s="405"/>
      <c r="E89" s="405"/>
      <c r="F89" s="405"/>
      <c r="G89" s="405"/>
      <c r="H89" s="405"/>
      <c r="I89" s="405"/>
      <c r="J89" s="405"/>
    </row>
    <row r="90" spans="4:10" ht="12.75" customHeight="1" x14ac:dyDescent="0.25">
      <c r="D90" s="405"/>
      <c r="E90" s="405"/>
      <c r="F90" s="405"/>
      <c r="G90" s="405"/>
      <c r="H90" s="405"/>
      <c r="I90" s="405"/>
      <c r="J90" s="405"/>
    </row>
    <row r="91" spans="4:10" ht="12.75" customHeight="1" x14ac:dyDescent="0.25">
      <c r="D91" s="405"/>
      <c r="E91" s="405"/>
      <c r="F91" s="405"/>
      <c r="G91" s="405"/>
      <c r="H91" s="405"/>
      <c r="I91" s="405"/>
      <c r="J91" s="405"/>
    </row>
    <row r="92" spans="4:10" ht="12.75" customHeight="1" x14ac:dyDescent="0.25">
      <c r="D92" s="405"/>
      <c r="E92" s="405"/>
      <c r="F92" s="405"/>
      <c r="G92" s="405"/>
      <c r="H92" s="405"/>
      <c r="I92" s="405"/>
      <c r="J92" s="405"/>
    </row>
    <row r="93" spans="4:10" ht="12.75" customHeight="1" x14ac:dyDescent="0.25"/>
    <row r="94" spans="4:10" ht="12.75" customHeight="1" x14ac:dyDescent="0.25">
      <c r="D94" s="418" t="s">
        <v>60</v>
      </c>
      <c r="E94" s="418"/>
      <c r="F94" s="418"/>
    </row>
    <row r="95" spans="4:10" ht="12.75" customHeight="1" x14ac:dyDescent="0.25"/>
    <row r="96" spans="4:10" ht="12.75" customHeight="1" x14ac:dyDescent="0.25"/>
  </sheetData>
  <sheetProtection algorithmName="SHA-512" hashValue="FHefEpoBr7V3Bssr2pOaFdcLkF2mcu2yJqZGGX0mqEUfdW+U7x8k2++k0dfGMhn/AhClmg0/mmYs9TN6DPwV8g==" saltValue="XLfo22XEOXQo2ogHI5g/uw==" spinCount="100000" sheet="1" objects="1" scenarios="1"/>
  <mergeCells count="31">
    <mergeCell ref="D94:F94"/>
    <mergeCell ref="D86:J92"/>
    <mergeCell ref="D71:J84"/>
    <mergeCell ref="D58:J69"/>
    <mergeCell ref="D45:F46"/>
    <mergeCell ref="G45:J46"/>
    <mergeCell ref="D52:E52"/>
    <mergeCell ref="F52:J52"/>
    <mergeCell ref="D53:E55"/>
    <mergeCell ref="F53:J54"/>
    <mergeCell ref="F55:H55"/>
    <mergeCell ref="D56:E56"/>
    <mergeCell ref="F56:H56"/>
    <mergeCell ref="G43:J44"/>
    <mergeCell ref="D49:E50"/>
    <mergeCell ref="F49:J50"/>
    <mergeCell ref="D37:J37"/>
    <mergeCell ref="D26:J26"/>
    <mergeCell ref="D43:F44"/>
    <mergeCell ref="D51:E51"/>
    <mergeCell ref="F51:H51"/>
    <mergeCell ref="D47:J47"/>
    <mergeCell ref="D48:E48"/>
    <mergeCell ref="F48:G48"/>
    <mergeCell ref="D11:J11"/>
    <mergeCell ref="D16:J16"/>
    <mergeCell ref="D18:J18"/>
    <mergeCell ref="D19:J23"/>
    <mergeCell ref="G40:J42"/>
    <mergeCell ref="D40:F42"/>
    <mergeCell ref="D24:J24"/>
  </mergeCells>
  <hyperlinks>
    <hyperlink ref="F52:J52" r:id="rId1" display="https://energypedia.info/wiki/Toolbox_on_SPIS" xr:uid="{00000000-0004-0000-0000-000000000000}"/>
    <hyperlink ref="F51" r:id="rId2" xr:uid="{00000000-0004-0000-0000-000001000000}"/>
    <hyperlink ref="F55" r:id="rId3" xr:uid="{00000000-0004-0000-0000-000002000000}"/>
    <hyperlink ref="D24" r:id="rId4" xr:uid="{00000000-0004-0000-0000-000003000000}"/>
  </hyperlinks>
  <pageMargins left="0.7" right="0.7" top="0.78740157499999996" bottom="0.78740157499999996" header="0.3" footer="0.3"/>
  <pageSetup paperSize="9" scale="99" orientation="portrait" r:id="rId5"/>
  <rowBreaks count="1" manualBreakCount="1">
    <brk id="57"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tabColor rgb="FFFF7C80"/>
    <pageSetUpPr fitToPage="1"/>
  </sheetPr>
  <dimension ref="B1:P120"/>
  <sheetViews>
    <sheetView showGridLines="0" view="pageBreakPreview" zoomScale="60" zoomScaleNormal="90" zoomScalePageLayoutView="25" workbookViewId="0">
      <selection activeCell="E24" sqref="E24"/>
    </sheetView>
  </sheetViews>
  <sheetFormatPr baseColWidth="10" defaultColWidth="11.453125" defaultRowHeight="14" x14ac:dyDescent="0.3"/>
  <cols>
    <col min="1" max="1" width="3.7265625" style="1" customWidth="1"/>
    <col min="2" max="2" width="14.81640625" style="1" customWidth="1"/>
    <col min="3" max="3" width="27.453125" style="1" customWidth="1"/>
    <col min="4" max="4" width="8.81640625" style="1" customWidth="1"/>
    <col min="5" max="5" width="14.54296875" style="1" customWidth="1"/>
    <col min="6" max="6" width="13.453125" style="1" customWidth="1"/>
    <col min="7" max="7" width="14.453125" style="1" customWidth="1"/>
    <col min="8" max="8" width="13" style="1" customWidth="1"/>
    <col min="9" max="9" width="12.81640625" style="1" customWidth="1"/>
    <col min="10" max="11" width="20" style="1" customWidth="1"/>
    <col min="12" max="12" width="3.7265625" style="1" customWidth="1"/>
    <col min="13" max="13" width="8.453125" style="1" customWidth="1"/>
    <col min="14" max="14" width="20.54296875" style="1" customWidth="1"/>
    <col min="15" max="15" width="13.453125" style="1" bestFit="1" customWidth="1"/>
    <col min="16" max="16" width="11.81640625" style="1" customWidth="1"/>
    <col min="17" max="19" width="11.453125" style="1"/>
    <col min="20" max="20" width="15.1796875" style="1" customWidth="1"/>
    <col min="21" max="21" width="16" style="1" customWidth="1"/>
    <col min="22" max="22" width="1.1796875" style="1" customWidth="1"/>
    <col min="23" max="23" width="20.26953125" style="1" customWidth="1"/>
    <col min="24" max="24" width="11.453125" style="1" customWidth="1"/>
    <col min="25" max="25" width="41.81640625" style="1" customWidth="1"/>
    <col min="26" max="26" width="11.453125" style="1"/>
    <col min="27" max="27" width="15.26953125" style="1" customWidth="1"/>
    <col min="28" max="28" width="13.453125" style="1" bestFit="1" customWidth="1"/>
    <col min="29" max="29" width="23.81640625" style="1" customWidth="1"/>
    <col min="30" max="16384" width="11.453125" style="1"/>
  </cols>
  <sheetData>
    <row r="1" spans="2:11" x14ac:dyDescent="0.3">
      <c r="B1" s="450" t="s">
        <v>97</v>
      </c>
      <c r="C1" s="450"/>
      <c r="D1" s="450"/>
      <c r="E1" s="450"/>
      <c r="F1" s="450"/>
      <c r="G1" s="450"/>
      <c r="H1" s="450"/>
      <c r="I1" s="450"/>
    </row>
    <row r="3" spans="2:11" ht="15" customHeight="1" x14ac:dyDescent="0.3">
      <c r="B3" s="381" t="s">
        <v>122</v>
      </c>
    </row>
    <row r="4" spans="2:11" ht="14.5" thickBot="1" x14ac:dyDescent="0.35">
      <c r="C4" s="1" t="s">
        <v>44</v>
      </c>
    </row>
    <row r="5" spans="2:11" ht="15" customHeight="1" x14ac:dyDescent="0.3">
      <c r="B5" s="30"/>
      <c r="C5" s="31"/>
      <c r="D5" s="31"/>
      <c r="E5" s="31"/>
      <c r="F5" s="31"/>
      <c r="G5" s="31"/>
      <c r="H5" s="31"/>
      <c r="I5" s="31"/>
      <c r="J5" s="31"/>
      <c r="K5" s="32"/>
    </row>
    <row r="6" spans="2:11" ht="15" customHeight="1" x14ac:dyDescent="0.4">
      <c r="B6" s="463" t="s">
        <v>213</v>
      </c>
      <c r="C6" s="464"/>
      <c r="D6" s="464"/>
      <c r="E6" s="464"/>
      <c r="F6" s="464"/>
      <c r="G6" s="464"/>
      <c r="H6" s="464"/>
      <c r="I6" s="464"/>
      <c r="J6" s="464"/>
      <c r="K6" s="465"/>
    </row>
    <row r="7" spans="2:11" ht="15" customHeight="1" x14ac:dyDescent="0.3">
      <c r="B7" s="35"/>
      <c r="C7" s="33"/>
      <c r="D7" s="33"/>
      <c r="E7" s="33"/>
      <c r="F7" s="33"/>
      <c r="G7" s="33"/>
      <c r="H7" s="33"/>
      <c r="I7" s="33"/>
      <c r="J7" s="33"/>
      <c r="K7" s="34"/>
    </row>
    <row r="8" spans="2:11" ht="15" customHeight="1" x14ac:dyDescent="0.3">
      <c r="B8" s="36" t="s">
        <v>123</v>
      </c>
      <c r="C8" s="37"/>
      <c r="D8" s="33"/>
      <c r="E8" s="112" t="s">
        <v>256</v>
      </c>
      <c r="F8" s="328" t="s">
        <v>133</v>
      </c>
      <c r="G8" s="317"/>
      <c r="H8" s="317"/>
      <c r="I8" s="317"/>
      <c r="J8" s="317"/>
      <c r="K8" s="318"/>
    </row>
    <row r="9" spans="2:11" ht="15" customHeight="1" x14ac:dyDescent="0.3">
      <c r="B9" s="38"/>
      <c r="C9" s="33"/>
      <c r="D9" s="33"/>
      <c r="E9" s="33"/>
      <c r="F9" s="319"/>
      <c r="G9" s="319"/>
      <c r="H9" s="319"/>
      <c r="I9" s="319"/>
      <c r="J9" s="319"/>
      <c r="K9" s="320"/>
    </row>
    <row r="10" spans="2:11" ht="15" customHeight="1" x14ac:dyDescent="0.3">
      <c r="B10" s="36" t="s">
        <v>124</v>
      </c>
      <c r="C10" s="33"/>
      <c r="D10" s="33"/>
      <c r="E10" s="113">
        <v>2.7E-2</v>
      </c>
      <c r="F10" s="460" t="s">
        <v>134</v>
      </c>
      <c r="G10" s="460"/>
      <c r="H10" s="460"/>
      <c r="I10" s="460"/>
      <c r="J10" s="460"/>
      <c r="K10" s="461"/>
    </row>
    <row r="11" spans="2:11" ht="14.25" customHeight="1" x14ac:dyDescent="0.3">
      <c r="B11" s="35"/>
      <c r="C11" s="37"/>
      <c r="D11" s="33"/>
      <c r="E11" s="114"/>
      <c r="F11" s="460"/>
      <c r="G11" s="460"/>
      <c r="H11" s="460"/>
      <c r="I11" s="460"/>
      <c r="J11" s="460"/>
      <c r="K11" s="461"/>
    </row>
    <row r="12" spans="2:11" ht="14.25" customHeight="1" x14ac:dyDescent="0.3">
      <c r="B12" s="36" t="s">
        <v>125</v>
      </c>
      <c r="C12" s="33"/>
      <c r="D12" s="33"/>
      <c r="E12" s="113">
        <v>4.4999999999999998E-2</v>
      </c>
      <c r="F12" s="455" t="s">
        <v>135</v>
      </c>
      <c r="G12" s="455"/>
      <c r="H12" s="455"/>
      <c r="I12" s="455"/>
      <c r="J12" s="455"/>
      <c r="K12" s="456"/>
    </row>
    <row r="13" spans="2:11" ht="14.25" customHeight="1" x14ac:dyDescent="0.3">
      <c r="B13" s="35"/>
      <c r="C13" s="33"/>
      <c r="D13" s="33"/>
      <c r="E13" s="39"/>
      <c r="F13" s="455"/>
      <c r="G13" s="455"/>
      <c r="H13" s="455"/>
      <c r="I13" s="455"/>
      <c r="J13" s="455"/>
      <c r="K13" s="456"/>
    </row>
    <row r="14" spans="2:11" ht="14.25" customHeight="1" x14ac:dyDescent="0.3">
      <c r="B14" s="36" t="s">
        <v>126</v>
      </c>
      <c r="C14" s="37"/>
      <c r="D14" s="33"/>
      <c r="E14" s="115">
        <v>0.03</v>
      </c>
      <c r="F14" s="382" t="s">
        <v>136</v>
      </c>
      <c r="G14" s="321"/>
      <c r="H14" s="321"/>
      <c r="I14" s="321"/>
      <c r="J14" s="321"/>
      <c r="K14" s="322"/>
    </row>
    <row r="15" spans="2:11" ht="14.25" customHeight="1" x14ac:dyDescent="0.3">
      <c r="B15" s="40"/>
      <c r="C15" s="33"/>
      <c r="D15" s="33"/>
      <c r="E15" s="33"/>
      <c r="F15" s="323"/>
      <c r="G15" s="324"/>
      <c r="H15" s="324"/>
      <c r="I15" s="324"/>
      <c r="J15" s="324"/>
      <c r="K15" s="325"/>
    </row>
    <row r="16" spans="2:11" ht="14.25" customHeight="1" x14ac:dyDescent="0.3">
      <c r="B16" s="61" t="s">
        <v>127</v>
      </c>
      <c r="C16" s="33"/>
      <c r="D16" s="33"/>
      <c r="E16" s="115">
        <v>3.8399999999999997E-2</v>
      </c>
      <c r="F16" s="457" t="s">
        <v>137</v>
      </c>
      <c r="G16" s="458"/>
      <c r="H16" s="458"/>
      <c r="I16" s="458"/>
      <c r="J16" s="458"/>
      <c r="K16" s="459"/>
    </row>
    <row r="17" spans="2:11" ht="14.25" customHeight="1" x14ac:dyDescent="0.3">
      <c r="B17" s="61"/>
      <c r="C17" s="33"/>
      <c r="D17" s="33"/>
      <c r="E17" s="33"/>
      <c r="F17" s="458"/>
      <c r="G17" s="458"/>
      <c r="H17" s="458"/>
      <c r="I17" s="458"/>
      <c r="J17" s="458"/>
      <c r="K17" s="459"/>
    </row>
    <row r="18" spans="2:11" ht="14.25" customHeight="1" x14ac:dyDescent="0.3">
      <c r="B18" s="61" t="s">
        <v>128</v>
      </c>
      <c r="C18" s="33"/>
      <c r="D18" s="33"/>
      <c r="E18" s="115">
        <v>0.1</v>
      </c>
      <c r="F18" s="455" t="s">
        <v>138</v>
      </c>
      <c r="G18" s="455"/>
      <c r="H18" s="455"/>
      <c r="I18" s="455"/>
      <c r="J18" s="455"/>
      <c r="K18" s="456"/>
    </row>
    <row r="19" spans="2:11" ht="14.25" customHeight="1" x14ac:dyDescent="0.3">
      <c r="B19" s="35"/>
      <c r="C19" s="33"/>
      <c r="D19" s="33"/>
      <c r="E19" s="33"/>
      <c r="F19" s="455"/>
      <c r="G19" s="455"/>
      <c r="H19" s="455"/>
      <c r="I19" s="455"/>
      <c r="J19" s="455"/>
      <c r="K19" s="456"/>
    </row>
    <row r="20" spans="2:11" ht="14.25" customHeight="1" x14ac:dyDescent="0.3">
      <c r="B20" s="41" t="s">
        <v>129</v>
      </c>
      <c r="C20" s="33"/>
      <c r="D20" s="33"/>
      <c r="E20" s="247"/>
      <c r="F20" s="375" t="str">
        <f>E8 &amp; " per m³"</f>
        <v>CLP per m³</v>
      </c>
      <c r="G20" s="448" t="s">
        <v>139</v>
      </c>
      <c r="H20" s="448"/>
      <c r="I20" s="448"/>
      <c r="J20" s="448"/>
      <c r="K20" s="449"/>
    </row>
    <row r="21" spans="2:11" ht="14.25" customHeight="1" x14ac:dyDescent="0.3">
      <c r="B21" s="35"/>
      <c r="C21" s="33"/>
      <c r="D21" s="33"/>
      <c r="E21" s="33"/>
      <c r="F21" s="319"/>
      <c r="G21" s="448"/>
      <c r="H21" s="448"/>
      <c r="I21" s="448"/>
      <c r="J21" s="448"/>
      <c r="K21" s="449"/>
    </row>
    <row r="22" spans="2:11" ht="15" customHeight="1" x14ac:dyDescent="0.3">
      <c r="B22" s="41" t="s">
        <v>130</v>
      </c>
      <c r="C22" s="42"/>
      <c r="D22" s="33"/>
      <c r="E22" s="116">
        <v>32.6</v>
      </c>
      <c r="F22" s="326" t="s">
        <v>141</v>
      </c>
      <c r="G22" s="457" t="s">
        <v>140</v>
      </c>
      <c r="H22" s="458"/>
      <c r="I22" s="458"/>
      <c r="J22" s="458"/>
      <c r="K22" s="459"/>
    </row>
    <row r="23" spans="2:11" ht="14.25" customHeight="1" x14ac:dyDescent="0.3">
      <c r="B23" s="41"/>
      <c r="C23" s="42"/>
      <c r="D23" s="33"/>
      <c r="E23" s="43"/>
      <c r="F23" s="326"/>
      <c r="G23" s="458"/>
      <c r="H23" s="458"/>
      <c r="I23" s="458"/>
      <c r="J23" s="458"/>
      <c r="K23" s="459"/>
    </row>
    <row r="24" spans="2:11" ht="14.25" customHeight="1" x14ac:dyDescent="0.3">
      <c r="B24" s="36" t="s">
        <v>131</v>
      </c>
      <c r="C24" s="33"/>
      <c r="D24" s="33"/>
      <c r="E24" s="117">
        <v>16459141</v>
      </c>
      <c r="F24" s="376" t="str">
        <f>E8 &amp;" per year"</f>
        <v>CLP per year</v>
      </c>
      <c r="G24" s="462" t="s">
        <v>142</v>
      </c>
      <c r="H24" s="460"/>
      <c r="I24" s="460"/>
      <c r="J24" s="460"/>
      <c r="K24" s="461"/>
    </row>
    <row r="25" spans="2:11" ht="14.25" customHeight="1" x14ac:dyDescent="0.3">
      <c r="B25" s="36"/>
      <c r="C25" s="33"/>
      <c r="D25" s="33"/>
      <c r="E25" s="33"/>
      <c r="F25" s="327"/>
      <c r="G25" s="460"/>
      <c r="H25" s="460"/>
      <c r="I25" s="460"/>
      <c r="J25" s="460"/>
      <c r="K25" s="461"/>
    </row>
    <row r="26" spans="2:11" x14ac:dyDescent="0.3">
      <c r="B26" s="36" t="s">
        <v>132</v>
      </c>
      <c r="C26" s="44"/>
      <c r="D26" s="33"/>
      <c r="E26" s="126">
        <v>1</v>
      </c>
      <c r="F26" s="324" t="s">
        <v>143</v>
      </c>
      <c r="G26" s="324"/>
      <c r="H26" s="324"/>
      <c r="I26" s="324"/>
      <c r="J26" s="324"/>
      <c r="K26" s="325"/>
    </row>
    <row r="27" spans="2:11" ht="16.5" customHeight="1" thickBot="1" x14ac:dyDescent="0.35">
      <c r="B27" s="45"/>
      <c r="C27" s="46"/>
      <c r="D27" s="46"/>
      <c r="E27" s="46"/>
      <c r="F27" s="46"/>
      <c r="G27" s="46"/>
      <c r="H27" s="46"/>
      <c r="I27" s="46"/>
      <c r="J27" s="46"/>
      <c r="K27" s="47"/>
    </row>
    <row r="28" spans="2:11" ht="14.5" thickBot="1" x14ac:dyDescent="0.35"/>
    <row r="29" spans="2:11" x14ac:dyDescent="0.3">
      <c r="B29" s="49"/>
      <c r="C29" s="50"/>
      <c r="D29" s="50"/>
      <c r="E29" s="50"/>
      <c r="F29" s="50"/>
      <c r="G29" s="50"/>
      <c r="H29" s="50"/>
      <c r="I29" s="50"/>
      <c r="J29" s="50"/>
      <c r="K29" s="51"/>
    </row>
    <row r="30" spans="2:11" x14ac:dyDescent="0.3">
      <c r="B30" s="118" t="s">
        <v>144</v>
      </c>
      <c r="C30" s="48"/>
      <c r="D30" s="442" t="s">
        <v>145</v>
      </c>
      <c r="E30" s="443"/>
      <c r="F30" s="443"/>
      <c r="G30" s="443"/>
      <c r="H30" s="444"/>
      <c r="I30" s="48"/>
      <c r="J30" s="48"/>
      <c r="K30" s="53"/>
    </row>
    <row r="31" spans="2:11" x14ac:dyDescent="0.3">
      <c r="B31" s="118"/>
      <c r="C31" s="48"/>
      <c r="D31" s="48"/>
      <c r="E31" s="48"/>
      <c r="F31" s="48"/>
      <c r="G31" s="48"/>
      <c r="H31" s="48"/>
      <c r="I31" s="48"/>
      <c r="J31" s="48"/>
      <c r="K31" s="53"/>
    </row>
    <row r="32" spans="2:11" x14ac:dyDescent="0.3">
      <c r="B32" s="52"/>
      <c r="C32" s="48"/>
      <c r="D32" s="48"/>
      <c r="E32" s="48"/>
      <c r="F32" s="48"/>
      <c r="G32" s="48"/>
      <c r="H32" s="48"/>
      <c r="I32" s="48"/>
      <c r="J32" s="48"/>
      <c r="K32" s="53"/>
    </row>
    <row r="33" spans="2:11" x14ac:dyDescent="0.3">
      <c r="B33" s="52"/>
      <c r="C33" s="48"/>
      <c r="D33" s="48"/>
      <c r="E33" s="236" t="str">
        <f>"Precio en "&amp; E8</f>
        <v>Precio en CLP</v>
      </c>
      <c r="F33" s="48"/>
      <c r="G33" s="58" t="s">
        <v>158</v>
      </c>
      <c r="H33" s="48"/>
      <c r="I33" s="48"/>
      <c r="J33" s="48"/>
      <c r="K33" s="53"/>
    </row>
    <row r="34" spans="2:11" ht="15" customHeight="1" x14ac:dyDescent="0.3">
      <c r="B34" s="52"/>
      <c r="C34" s="383" t="s">
        <v>147</v>
      </c>
      <c r="D34" s="48"/>
      <c r="E34" s="363">
        <v>2700000</v>
      </c>
      <c r="F34" s="48"/>
      <c r="G34" s="365">
        <v>20</v>
      </c>
      <c r="H34" s="383" t="s">
        <v>159</v>
      </c>
      <c r="I34" s="48"/>
      <c r="J34" s="48"/>
      <c r="K34" s="53"/>
    </row>
    <row r="35" spans="2:11" ht="15" customHeight="1" x14ac:dyDescent="0.3">
      <c r="B35" s="52"/>
      <c r="C35" s="383" t="s">
        <v>148</v>
      </c>
      <c r="D35" s="48"/>
      <c r="E35" s="363"/>
      <c r="F35" s="235"/>
      <c r="G35" s="365"/>
      <c r="H35" s="383" t="s">
        <v>159</v>
      </c>
      <c r="I35" s="48"/>
      <c r="J35" s="48"/>
      <c r="K35" s="53"/>
    </row>
    <row r="36" spans="2:11" ht="14.25" customHeight="1" x14ac:dyDescent="0.3">
      <c r="B36" s="52"/>
      <c r="C36" s="383" t="s">
        <v>149</v>
      </c>
      <c r="D36" s="48"/>
      <c r="E36" s="363">
        <v>335000</v>
      </c>
      <c r="F36" s="60"/>
      <c r="G36" s="366">
        <v>5</v>
      </c>
      <c r="H36" s="383" t="s">
        <v>159</v>
      </c>
      <c r="I36" s="48"/>
      <c r="J36" s="48"/>
      <c r="K36" s="53"/>
    </row>
    <row r="37" spans="2:11" ht="14" customHeight="1" x14ac:dyDescent="0.3">
      <c r="B37" s="466" t="s">
        <v>146</v>
      </c>
      <c r="C37" s="383" t="s">
        <v>150</v>
      </c>
      <c r="D37" s="48"/>
      <c r="E37" s="363">
        <v>1700000</v>
      </c>
      <c r="F37" s="60"/>
      <c r="G37" s="366">
        <v>5</v>
      </c>
      <c r="H37" s="383" t="s">
        <v>159</v>
      </c>
      <c r="I37" s="48"/>
      <c r="J37" s="48"/>
      <c r="K37" s="53"/>
    </row>
    <row r="38" spans="2:11" x14ac:dyDescent="0.3">
      <c r="B38" s="466"/>
      <c r="C38" s="383" t="s">
        <v>151</v>
      </c>
      <c r="D38" s="48"/>
      <c r="E38" s="363">
        <v>135000</v>
      </c>
      <c r="F38" s="48"/>
      <c r="G38" s="367">
        <v>5</v>
      </c>
      <c r="H38" s="383" t="s">
        <v>159</v>
      </c>
      <c r="I38" s="48"/>
      <c r="J38" s="48"/>
      <c r="K38" s="53"/>
    </row>
    <row r="39" spans="2:11" ht="15.75" customHeight="1" x14ac:dyDescent="0.3">
      <c r="B39" s="52"/>
      <c r="C39" s="383" t="s">
        <v>152</v>
      </c>
      <c r="D39" s="48"/>
      <c r="E39" s="364">
        <v>370000</v>
      </c>
      <c r="F39" s="48" t="str">
        <f t="shared" ref="F39:F44" si="0">IF($E$8="","",$E$8)</f>
        <v>CLP</v>
      </c>
      <c r="G39" s="367">
        <v>20</v>
      </c>
      <c r="H39" s="383" t="s">
        <v>159</v>
      </c>
      <c r="I39" s="48"/>
      <c r="J39" s="48"/>
      <c r="K39" s="53"/>
    </row>
    <row r="40" spans="2:11" ht="14.25" customHeight="1" x14ac:dyDescent="0.3">
      <c r="B40" s="52"/>
      <c r="C40" s="383" t="s">
        <v>153</v>
      </c>
      <c r="D40" s="48"/>
      <c r="E40" s="363">
        <v>535000</v>
      </c>
      <c r="F40" s="48" t="str">
        <f t="shared" si="0"/>
        <v>CLP</v>
      </c>
      <c r="G40" s="366">
        <v>5</v>
      </c>
      <c r="H40" s="383" t="s">
        <v>159</v>
      </c>
      <c r="I40" s="48"/>
      <c r="J40" s="48"/>
      <c r="K40" s="53"/>
    </row>
    <row r="41" spans="2:11" ht="14.25" customHeight="1" x14ac:dyDescent="0.3">
      <c r="B41" s="52"/>
      <c r="C41" s="383" t="s">
        <v>154</v>
      </c>
      <c r="D41" s="48"/>
      <c r="E41" s="363"/>
      <c r="F41" s="48" t="str">
        <f t="shared" si="0"/>
        <v>CLP</v>
      </c>
      <c r="G41" s="378" t="s">
        <v>160</v>
      </c>
      <c r="H41" s="48"/>
      <c r="I41" s="48"/>
      <c r="J41" s="48"/>
      <c r="K41" s="53"/>
    </row>
    <row r="42" spans="2:11" ht="14.25" customHeight="1" x14ac:dyDescent="0.3">
      <c r="B42" s="52"/>
      <c r="C42" s="383" t="s">
        <v>155</v>
      </c>
      <c r="D42" s="48"/>
      <c r="E42" s="363">
        <v>170000</v>
      </c>
      <c r="F42" s="48" t="str">
        <f t="shared" si="0"/>
        <v>CLP</v>
      </c>
      <c r="G42" s="48"/>
      <c r="H42" s="48"/>
      <c r="I42" s="48"/>
      <c r="J42" s="48"/>
      <c r="K42" s="53"/>
    </row>
    <row r="43" spans="2:11" ht="14.25" customHeight="1" x14ac:dyDescent="0.3">
      <c r="B43" s="52"/>
      <c r="C43" s="383" t="s">
        <v>156</v>
      </c>
      <c r="D43" s="48"/>
      <c r="E43" s="65"/>
      <c r="F43" s="48" t="str">
        <f t="shared" si="0"/>
        <v>CLP</v>
      </c>
      <c r="G43" s="278" t="s">
        <v>161</v>
      </c>
      <c r="H43" s="279"/>
      <c r="I43" s="279"/>
      <c r="J43" s="279"/>
      <c r="K43" s="315"/>
    </row>
    <row r="44" spans="2:11" ht="15" customHeight="1" thickBot="1" x14ac:dyDescent="0.35">
      <c r="B44" s="52"/>
      <c r="C44" s="383" t="s">
        <v>157</v>
      </c>
      <c r="D44" s="48"/>
      <c r="E44" s="62">
        <f>SUM(E34:E43)-J44</f>
        <v>5945000</v>
      </c>
      <c r="F44" s="48" t="str">
        <f t="shared" si="0"/>
        <v>CLP</v>
      </c>
      <c r="G44" s="280" t="s">
        <v>162</v>
      </c>
      <c r="H44" s="262"/>
      <c r="I44" s="262"/>
      <c r="J44" s="237"/>
      <c r="K44" s="263" t="str">
        <f>E8</f>
        <v>CLP</v>
      </c>
    </row>
    <row r="45" spans="2:11" ht="14.5" thickTop="1" x14ac:dyDescent="0.3">
      <c r="B45" s="52"/>
      <c r="C45" s="48"/>
      <c r="D45" s="48"/>
      <c r="E45" s="48"/>
      <c r="F45" s="48"/>
      <c r="G45" s="281"/>
      <c r="H45" s="282"/>
      <c r="I45" s="282"/>
      <c r="J45" s="282"/>
      <c r="K45" s="316"/>
    </row>
    <row r="46" spans="2:11" x14ac:dyDescent="0.3">
      <c r="B46" s="52"/>
      <c r="C46" s="48"/>
      <c r="D46" s="48"/>
      <c r="E46" s="111"/>
      <c r="F46" s="48"/>
      <c r="G46" s="48"/>
      <c r="H46" s="58"/>
      <c r="I46" s="48"/>
      <c r="J46" s="48"/>
      <c r="K46" s="53"/>
    </row>
    <row r="47" spans="2:11" x14ac:dyDescent="0.3">
      <c r="B47" s="57" t="s">
        <v>163</v>
      </c>
      <c r="C47" s="383" t="s">
        <v>165</v>
      </c>
      <c r="D47" s="48"/>
      <c r="E47" s="64">
        <v>40000</v>
      </c>
      <c r="F47" s="48"/>
      <c r="G47" s="48"/>
      <c r="H47" s="48"/>
      <c r="I47" s="48"/>
      <c r="J47" s="48"/>
      <c r="K47" s="53"/>
    </row>
    <row r="48" spans="2:11" x14ac:dyDescent="0.3">
      <c r="B48" s="57" t="s">
        <v>164</v>
      </c>
      <c r="C48" s="383" t="s">
        <v>166</v>
      </c>
      <c r="D48" s="48"/>
      <c r="E48" s="65"/>
      <c r="F48" s="48" t="str">
        <f>IF($E$8="","",$E$8)</f>
        <v>CLP</v>
      </c>
      <c r="G48" s="48"/>
      <c r="H48" s="48"/>
      <c r="I48" s="48"/>
      <c r="J48" s="59"/>
      <c r="K48" s="53"/>
    </row>
    <row r="49" spans="2:11" x14ac:dyDescent="0.3">
      <c r="B49" s="52"/>
      <c r="C49" s="383"/>
      <c r="D49" s="48"/>
      <c r="E49" s="48"/>
      <c r="F49" s="48"/>
      <c r="G49" s="48"/>
      <c r="H49" s="48"/>
      <c r="I49" s="48"/>
      <c r="J49" s="72"/>
      <c r="K49" s="53"/>
    </row>
    <row r="50" spans="2:11" ht="14.5" thickBot="1" x14ac:dyDescent="0.35">
      <c r="B50" s="52"/>
      <c r="C50" s="383" t="s">
        <v>167</v>
      </c>
      <c r="D50" s="48"/>
      <c r="E50" s="63">
        <f>SUM(E46:E48)</f>
        <v>40000</v>
      </c>
      <c r="F50" s="48" t="str">
        <f>IF($E$8="","",$E$8)</f>
        <v>CLP</v>
      </c>
      <c r="G50" s="48"/>
      <c r="H50" s="48"/>
      <c r="I50" s="48"/>
      <c r="J50" s="59"/>
      <c r="K50" s="53"/>
    </row>
    <row r="51" spans="2:11" ht="16.5" customHeight="1" thickTop="1" x14ac:dyDescent="0.3">
      <c r="B51" s="52"/>
      <c r="C51" s="48"/>
      <c r="D51" s="48"/>
      <c r="E51" s="48"/>
      <c r="F51" s="48"/>
      <c r="G51" s="48"/>
      <c r="H51" s="48"/>
      <c r="I51" s="48"/>
      <c r="J51" s="72"/>
      <c r="K51" s="53"/>
    </row>
    <row r="52" spans="2:11" x14ac:dyDescent="0.3">
      <c r="B52" s="52"/>
      <c r="C52" s="48"/>
      <c r="D52" s="48"/>
      <c r="E52" s="48"/>
      <c r="F52" s="48"/>
      <c r="G52" s="48"/>
      <c r="H52" s="48"/>
      <c r="I52" s="48"/>
      <c r="J52" s="59"/>
      <c r="K52" s="53"/>
    </row>
    <row r="53" spans="2:11" x14ac:dyDescent="0.3">
      <c r="B53" s="52"/>
      <c r="C53" s="383" t="s">
        <v>169</v>
      </c>
      <c r="D53" s="48"/>
      <c r="E53" s="66"/>
      <c r="F53" s="48" t="str">
        <f>IF($E$8="","",$E$8)</f>
        <v>CLP</v>
      </c>
      <c r="G53" s="48"/>
      <c r="H53" s="48"/>
      <c r="I53" s="48"/>
      <c r="J53" s="59"/>
      <c r="K53" s="53"/>
    </row>
    <row r="54" spans="2:11" x14ac:dyDescent="0.3">
      <c r="B54" s="57" t="s">
        <v>168</v>
      </c>
      <c r="C54" s="383" t="s">
        <v>170</v>
      </c>
      <c r="D54" s="48"/>
      <c r="E54" s="67"/>
      <c r="F54" s="48"/>
      <c r="G54" s="48"/>
      <c r="H54" s="48"/>
      <c r="I54" s="48"/>
      <c r="J54" s="59"/>
      <c r="K54" s="53"/>
    </row>
    <row r="55" spans="2:11" x14ac:dyDescent="0.3">
      <c r="B55" s="52"/>
      <c r="C55" s="383" t="s">
        <v>171</v>
      </c>
      <c r="D55" s="48"/>
      <c r="E55" s="68"/>
      <c r="F55" s="383" t="s">
        <v>159</v>
      </c>
      <c r="G55" s="48"/>
      <c r="H55" s="48"/>
      <c r="I55" s="48"/>
      <c r="J55" s="48"/>
      <c r="K55" s="53"/>
    </row>
    <row r="56" spans="2:11" x14ac:dyDescent="0.3">
      <c r="B56" s="52"/>
      <c r="C56" s="383" t="s">
        <v>172</v>
      </c>
      <c r="D56" s="48"/>
      <c r="E56" s="468" t="s">
        <v>257</v>
      </c>
      <c r="F56" s="469"/>
      <c r="G56" s="48"/>
      <c r="H56" s="48"/>
      <c r="I56" s="48"/>
      <c r="J56" s="48"/>
      <c r="K56" s="53"/>
    </row>
    <row r="57" spans="2:11" ht="14.5" thickBot="1" x14ac:dyDescent="0.35">
      <c r="B57" s="54"/>
      <c r="C57" s="55"/>
      <c r="D57" s="55"/>
      <c r="E57" s="55"/>
      <c r="F57" s="55"/>
      <c r="G57" s="55"/>
      <c r="H57" s="55"/>
      <c r="I57" s="55"/>
      <c r="J57" s="55"/>
      <c r="K57" s="56"/>
    </row>
    <row r="58" spans="2:11" ht="14.25" customHeight="1" thickBot="1" x14ac:dyDescent="0.35"/>
    <row r="59" spans="2:11" ht="14.25" customHeight="1" x14ac:dyDescent="0.3">
      <c r="B59" s="98"/>
      <c r="C59" s="92"/>
      <c r="D59" s="92"/>
      <c r="E59" s="92"/>
      <c r="F59" s="92"/>
      <c r="G59" s="92"/>
      <c r="H59" s="92"/>
      <c r="I59" s="92"/>
      <c r="J59" s="92"/>
      <c r="K59" s="93"/>
    </row>
    <row r="60" spans="2:11" ht="14.25" customHeight="1" x14ac:dyDescent="0.3">
      <c r="B60" s="119" t="s">
        <v>144</v>
      </c>
      <c r="C60" s="94"/>
      <c r="D60" s="442" t="s">
        <v>173</v>
      </c>
      <c r="E60" s="443"/>
      <c r="F60" s="443"/>
      <c r="G60" s="443"/>
      <c r="H60" s="444"/>
      <c r="I60" s="94"/>
      <c r="J60" s="94"/>
      <c r="K60" s="95"/>
    </row>
    <row r="61" spans="2:11" ht="14.25" customHeight="1" x14ac:dyDescent="0.3">
      <c r="B61" s="119"/>
      <c r="C61" s="94"/>
      <c r="D61" s="94"/>
      <c r="E61" s="94"/>
      <c r="F61" s="94"/>
      <c r="G61" s="94"/>
      <c r="H61" s="94"/>
      <c r="I61" s="94"/>
      <c r="J61" s="94"/>
      <c r="K61" s="95"/>
    </row>
    <row r="62" spans="2:11" ht="14.25" customHeight="1" x14ac:dyDescent="0.3">
      <c r="B62" s="99"/>
      <c r="C62" s="94"/>
      <c r="D62" s="94"/>
      <c r="E62" s="94"/>
      <c r="F62" s="94"/>
      <c r="G62" s="94"/>
      <c r="H62" s="94"/>
      <c r="I62" s="264"/>
      <c r="J62" s="265" t="s">
        <v>175</v>
      </c>
      <c r="K62" s="311"/>
    </row>
    <row r="63" spans="2:11" x14ac:dyDescent="0.3">
      <c r="B63" s="99"/>
      <c r="C63" s="94"/>
      <c r="D63" s="94"/>
      <c r="E63" s="190" t="str">
        <f>"Precio en "&amp; E8</f>
        <v>Precio en CLP</v>
      </c>
      <c r="F63" s="384"/>
      <c r="G63" s="100" t="s">
        <v>158</v>
      </c>
      <c r="H63" s="94"/>
      <c r="I63" s="266"/>
      <c r="J63" s="267">
        <f>J66*J83</f>
        <v>0</v>
      </c>
      <c r="K63" s="312" t="s">
        <v>176</v>
      </c>
    </row>
    <row r="64" spans="2:11" x14ac:dyDescent="0.3">
      <c r="B64" s="99"/>
      <c r="C64" s="384" t="s">
        <v>174</v>
      </c>
      <c r="D64" s="94"/>
      <c r="E64" s="363"/>
      <c r="F64" s="94"/>
      <c r="G64" s="366"/>
      <c r="H64" s="384" t="s">
        <v>159</v>
      </c>
      <c r="I64" s="470" t="s">
        <v>177</v>
      </c>
      <c r="J64" s="471"/>
      <c r="K64" s="472"/>
    </row>
    <row r="65" spans="2:11" ht="15" customHeight="1" x14ac:dyDescent="0.3">
      <c r="B65" s="99"/>
      <c r="C65" s="384" t="s">
        <v>149</v>
      </c>
      <c r="D65" s="94"/>
      <c r="E65" s="363"/>
      <c r="F65" s="94"/>
      <c r="G65" s="366"/>
      <c r="H65" s="384" t="s">
        <v>159</v>
      </c>
      <c r="I65" s="268" t="s">
        <v>178</v>
      </c>
      <c r="J65" s="251"/>
      <c r="K65" s="252"/>
    </row>
    <row r="66" spans="2:11" ht="14.25" customHeight="1" x14ac:dyDescent="0.3">
      <c r="B66" s="467" t="s">
        <v>146</v>
      </c>
      <c r="C66" s="384" t="s">
        <v>150</v>
      </c>
      <c r="D66" s="94"/>
      <c r="E66" s="364">
        <v>1000000</v>
      </c>
      <c r="F66" s="94"/>
      <c r="G66" s="367">
        <v>5</v>
      </c>
      <c r="H66" s="384" t="s">
        <v>159</v>
      </c>
      <c r="I66" s="269"/>
      <c r="J66" s="368"/>
      <c r="K66" s="254" t="s">
        <v>85</v>
      </c>
    </row>
    <row r="67" spans="2:11" ht="14.25" customHeight="1" x14ac:dyDescent="0.3">
      <c r="B67" s="467"/>
      <c r="C67" s="384" t="s">
        <v>151</v>
      </c>
      <c r="D67" s="94"/>
      <c r="E67" s="364">
        <v>335000</v>
      </c>
      <c r="F67" s="94"/>
      <c r="G67" s="367">
        <v>5</v>
      </c>
      <c r="H67" s="384" t="s">
        <v>159</v>
      </c>
      <c r="I67" s="268" t="s">
        <v>179</v>
      </c>
      <c r="J67" s="251"/>
      <c r="K67" s="254"/>
    </row>
    <row r="68" spans="2:11" ht="16.5" customHeight="1" x14ac:dyDescent="0.3">
      <c r="B68" s="99"/>
      <c r="C68" s="384" t="s">
        <v>152</v>
      </c>
      <c r="D68" s="94"/>
      <c r="E68" s="364">
        <v>370000</v>
      </c>
      <c r="F68" s="94" t="str">
        <f t="shared" ref="F68:F73" si="1">IF($E$8="","",$E$8)</f>
        <v>CLP</v>
      </c>
      <c r="G68" s="367">
        <v>20</v>
      </c>
      <c r="H68" s="384" t="s">
        <v>159</v>
      </c>
      <c r="I68" s="473" t="s">
        <v>84</v>
      </c>
      <c r="J68" s="474"/>
      <c r="K68" s="475"/>
    </row>
    <row r="69" spans="2:11" x14ac:dyDescent="0.3">
      <c r="B69" s="99"/>
      <c r="C69" s="384" t="s">
        <v>153</v>
      </c>
      <c r="D69" s="94"/>
      <c r="E69" s="363">
        <v>535000</v>
      </c>
      <c r="F69" s="94" t="str">
        <f t="shared" si="1"/>
        <v>CLP</v>
      </c>
      <c r="G69" s="366">
        <v>5</v>
      </c>
      <c r="H69" s="384" t="s">
        <v>159</v>
      </c>
      <c r="I69" s="476"/>
      <c r="J69" s="477"/>
      <c r="K69" s="478"/>
    </row>
    <row r="70" spans="2:11" x14ac:dyDescent="0.3">
      <c r="B70" s="99"/>
      <c r="C70" s="384" t="s">
        <v>154</v>
      </c>
      <c r="D70" s="94"/>
      <c r="E70" s="363"/>
      <c r="F70" s="94" t="str">
        <f t="shared" si="1"/>
        <v>CLP</v>
      </c>
      <c r="G70" s="379" t="s">
        <v>160</v>
      </c>
      <c r="H70" s="94"/>
      <c r="I70" s="94"/>
      <c r="J70" s="94"/>
      <c r="K70" s="95"/>
    </row>
    <row r="71" spans="2:11" x14ac:dyDescent="0.3">
      <c r="B71" s="99"/>
      <c r="C71" s="384" t="s">
        <v>155</v>
      </c>
      <c r="D71" s="94"/>
      <c r="E71" s="363">
        <v>100000</v>
      </c>
      <c r="F71" s="94" t="str">
        <f t="shared" si="1"/>
        <v>CLP</v>
      </c>
      <c r="G71" s="94"/>
      <c r="H71" s="94"/>
      <c r="I71" s="94"/>
      <c r="J71" s="94"/>
      <c r="K71" s="95"/>
    </row>
    <row r="72" spans="2:11" x14ac:dyDescent="0.3">
      <c r="B72" s="99"/>
      <c r="C72" s="384" t="s">
        <v>156</v>
      </c>
      <c r="D72" s="94"/>
      <c r="E72" s="363"/>
      <c r="F72" s="94" t="str">
        <f t="shared" si="1"/>
        <v>CLP</v>
      </c>
      <c r="G72" s="270" t="s">
        <v>161</v>
      </c>
      <c r="H72" s="265"/>
      <c r="I72" s="265"/>
      <c r="J72" s="265"/>
      <c r="K72" s="313"/>
    </row>
    <row r="73" spans="2:11" ht="14.5" thickBot="1" x14ac:dyDescent="0.35">
      <c r="B73" s="99"/>
      <c r="C73" s="384" t="s">
        <v>157</v>
      </c>
      <c r="D73" s="94"/>
      <c r="E73" s="105">
        <f>SUM(E64:E72)-J73</f>
        <v>2340000</v>
      </c>
      <c r="F73" s="94" t="str">
        <f t="shared" si="1"/>
        <v>CLP</v>
      </c>
      <c r="G73" s="271" t="s">
        <v>162</v>
      </c>
      <c r="H73" s="255"/>
      <c r="I73" s="255"/>
      <c r="J73" s="237"/>
      <c r="K73" s="256" t="str">
        <f>E8</f>
        <v>CLP</v>
      </c>
    </row>
    <row r="74" spans="2:11" ht="14.5" thickTop="1" x14ac:dyDescent="0.3">
      <c r="B74" s="99"/>
      <c r="C74" s="94"/>
      <c r="D74" s="94"/>
      <c r="E74" s="94"/>
      <c r="F74" s="94"/>
      <c r="G74" s="272"/>
      <c r="H74" s="273"/>
      <c r="I74" s="273"/>
      <c r="J74" s="273"/>
      <c r="K74" s="314"/>
    </row>
    <row r="75" spans="2:11" x14ac:dyDescent="0.3">
      <c r="B75" s="99"/>
      <c r="C75" s="94"/>
      <c r="D75" s="94"/>
      <c r="E75" s="94"/>
      <c r="F75" s="94"/>
      <c r="G75" s="94"/>
      <c r="H75" s="94"/>
      <c r="I75" s="94"/>
      <c r="J75" s="94"/>
      <c r="K75" s="95"/>
    </row>
    <row r="76" spans="2:11" x14ac:dyDescent="0.3">
      <c r="B76" s="99"/>
      <c r="C76" s="94"/>
      <c r="D76" s="94"/>
      <c r="E76" s="94"/>
      <c r="F76" s="94"/>
      <c r="G76" s="274" t="s">
        <v>180</v>
      </c>
      <c r="H76" s="275"/>
      <c r="I76" s="275"/>
      <c r="J76" s="275"/>
      <c r="K76" s="311"/>
    </row>
    <row r="77" spans="2:11" x14ac:dyDescent="0.3">
      <c r="B77" s="99"/>
      <c r="C77" s="384" t="s">
        <v>195</v>
      </c>
      <c r="D77" s="94"/>
      <c r="E77" s="109">
        <f>J86</f>
        <v>130400</v>
      </c>
      <c r="F77" s="94" t="str">
        <f>IF($E$8="","",$E$8)</f>
        <v>CLP</v>
      </c>
      <c r="G77" s="269"/>
      <c r="H77" s="257"/>
      <c r="I77" s="257"/>
      <c r="J77" s="257"/>
      <c r="K77" s="252"/>
    </row>
    <row r="78" spans="2:11" x14ac:dyDescent="0.3">
      <c r="B78" s="101" t="s">
        <v>194</v>
      </c>
      <c r="C78" s="384" t="s">
        <v>165</v>
      </c>
      <c r="D78" s="94"/>
      <c r="E78" s="527">
        <v>335000</v>
      </c>
      <c r="F78" s="94" t="str">
        <f>IF($E$8="","",$E$8)</f>
        <v>CLP</v>
      </c>
      <c r="G78" s="269" t="s">
        <v>181</v>
      </c>
      <c r="H78" s="257"/>
      <c r="I78" s="257"/>
      <c r="J78" s="260">
        <v>0.75</v>
      </c>
      <c r="K78" s="252" t="s">
        <v>58</v>
      </c>
    </row>
    <row r="79" spans="2:11" x14ac:dyDescent="0.3">
      <c r="B79" s="101" t="s">
        <v>164</v>
      </c>
      <c r="C79" s="384" t="s">
        <v>166</v>
      </c>
      <c r="D79" s="94"/>
      <c r="E79" s="69"/>
      <c r="F79" s="94" t="str">
        <f>IF($E$8="","",$E$8)</f>
        <v>CLP</v>
      </c>
      <c r="G79" s="269" t="s">
        <v>182</v>
      </c>
      <c r="H79" s="257"/>
      <c r="I79" s="257"/>
      <c r="J79" s="258">
        <f>E22</f>
        <v>32.6</v>
      </c>
      <c r="K79" s="385" t="s">
        <v>190</v>
      </c>
    </row>
    <row r="80" spans="2:11" x14ac:dyDescent="0.3">
      <c r="B80" s="99"/>
      <c r="C80" s="384"/>
      <c r="D80" s="94"/>
      <c r="E80" s="103"/>
      <c r="F80" s="94"/>
      <c r="G80" s="269" t="s">
        <v>183</v>
      </c>
      <c r="H80" s="257"/>
      <c r="I80" s="257"/>
      <c r="J80" s="260">
        <v>6</v>
      </c>
      <c r="K80" s="385" t="s">
        <v>191</v>
      </c>
    </row>
    <row r="81" spans="2:11" ht="14.5" thickBot="1" x14ac:dyDescent="0.35">
      <c r="B81" s="99"/>
      <c r="C81" s="384" t="s">
        <v>167</v>
      </c>
      <c r="D81" s="94"/>
      <c r="E81" s="104">
        <f>SUM(E77:E79)</f>
        <v>465400</v>
      </c>
      <c r="F81" s="94" t="str">
        <f>IF($E$8="","",$E$8)</f>
        <v>CLP</v>
      </c>
      <c r="G81" s="269" t="s">
        <v>184</v>
      </c>
      <c r="H81" s="257"/>
      <c r="I81" s="257"/>
      <c r="J81" s="258">
        <f>(J79/J80)*J78</f>
        <v>4.0750000000000002</v>
      </c>
      <c r="K81" s="252" t="s">
        <v>59</v>
      </c>
    </row>
    <row r="82" spans="2:11" ht="14.5" thickTop="1" x14ac:dyDescent="0.3">
      <c r="B82" s="99"/>
      <c r="C82" s="94"/>
      <c r="D82" s="94"/>
      <c r="E82" s="103"/>
      <c r="F82" s="94"/>
      <c r="G82" s="269" t="s">
        <v>185</v>
      </c>
      <c r="H82" s="257"/>
      <c r="I82" s="257"/>
      <c r="J82" s="260">
        <v>200</v>
      </c>
      <c r="K82" s="385" t="s">
        <v>192</v>
      </c>
    </row>
    <row r="83" spans="2:11" x14ac:dyDescent="0.3">
      <c r="B83" s="99"/>
      <c r="C83" s="94"/>
      <c r="D83" s="94"/>
      <c r="E83" s="103"/>
      <c r="F83" s="94"/>
      <c r="G83" s="269" t="s">
        <v>186</v>
      </c>
      <c r="H83" s="257"/>
      <c r="I83" s="257"/>
      <c r="J83" s="258">
        <f>J82*J81</f>
        <v>815</v>
      </c>
      <c r="K83" s="252" t="s">
        <v>59</v>
      </c>
    </row>
    <row r="84" spans="2:11" x14ac:dyDescent="0.3">
      <c r="B84" s="99"/>
      <c r="C84" s="94"/>
      <c r="D84" s="94"/>
      <c r="E84" s="103"/>
      <c r="F84" s="94"/>
      <c r="G84" s="269" t="s">
        <v>187</v>
      </c>
      <c r="H84" s="257"/>
      <c r="I84" s="257"/>
      <c r="J84" s="261">
        <v>160</v>
      </c>
      <c r="K84" s="252" t="str">
        <f>IF($E$8="","",$E$8) &amp; "/kWh"</f>
        <v>CLP/kWh</v>
      </c>
    </row>
    <row r="85" spans="2:11" x14ac:dyDescent="0.3">
      <c r="B85" s="99"/>
      <c r="C85" s="384" t="s">
        <v>169</v>
      </c>
      <c r="D85" s="94"/>
      <c r="E85" s="66"/>
      <c r="F85" s="94" t="str">
        <f>IF($E$8="","",$E$8)</f>
        <v>CLP</v>
      </c>
      <c r="G85" s="269" t="s">
        <v>188</v>
      </c>
      <c r="H85" s="253"/>
      <c r="I85" s="257"/>
      <c r="J85" s="261"/>
      <c r="K85" s="252" t="str">
        <f>IF($E$8="","",$E$8) &amp; "/mes"</f>
        <v>CLP/mes</v>
      </c>
    </row>
    <row r="86" spans="2:11" x14ac:dyDescent="0.3">
      <c r="B86" s="101" t="s">
        <v>43</v>
      </c>
      <c r="C86" s="384" t="s">
        <v>170</v>
      </c>
      <c r="D86" s="94"/>
      <c r="E86" s="67"/>
      <c r="F86" s="94"/>
      <c r="G86" s="269" t="s">
        <v>189</v>
      </c>
      <c r="H86" s="257"/>
      <c r="I86" s="257"/>
      <c r="J86" s="259">
        <f>(J84*J83)+(J85*12)</f>
        <v>130400</v>
      </c>
      <c r="K86" s="252" t="str">
        <f>E8</f>
        <v>CLP</v>
      </c>
    </row>
    <row r="87" spans="2:11" x14ac:dyDescent="0.3">
      <c r="B87" s="99"/>
      <c r="C87" s="384" t="s">
        <v>171</v>
      </c>
      <c r="D87" s="94"/>
      <c r="E87" s="68"/>
      <c r="F87" s="384" t="s">
        <v>193</v>
      </c>
      <c r="G87" s="276"/>
      <c r="H87" s="277"/>
      <c r="I87" s="277"/>
      <c r="J87" s="277"/>
      <c r="K87" s="312"/>
    </row>
    <row r="88" spans="2:11" x14ac:dyDescent="0.3">
      <c r="B88" s="99"/>
      <c r="C88" s="384" t="s">
        <v>172</v>
      </c>
      <c r="D88" s="94"/>
      <c r="E88" s="526" t="s">
        <v>257</v>
      </c>
      <c r="F88" s="445"/>
      <c r="G88" s="94"/>
      <c r="H88" s="94"/>
      <c r="I88" s="94"/>
      <c r="J88" s="94"/>
      <c r="K88" s="95"/>
    </row>
    <row r="89" spans="2:11" ht="14.5" thickBot="1" x14ac:dyDescent="0.35">
      <c r="B89" s="102"/>
      <c r="C89" s="97"/>
      <c r="D89" s="97"/>
      <c r="E89" s="97"/>
      <c r="F89" s="97"/>
      <c r="G89" s="97"/>
      <c r="H89" s="97"/>
      <c r="I89" s="97"/>
      <c r="J89" s="97"/>
      <c r="K89" s="96"/>
    </row>
    <row r="90" spans="2:11" ht="14.5" thickBot="1" x14ac:dyDescent="0.35"/>
    <row r="91" spans="2:11" x14ac:dyDescent="0.3">
      <c r="B91" s="86"/>
      <c r="C91" s="75"/>
      <c r="D91" s="75"/>
      <c r="E91" s="75"/>
      <c r="F91" s="75"/>
      <c r="G91" s="75"/>
      <c r="H91" s="75"/>
      <c r="I91" s="75"/>
      <c r="J91" s="75"/>
      <c r="K91" s="76"/>
    </row>
    <row r="92" spans="2:11" x14ac:dyDescent="0.3">
      <c r="B92" s="120" t="s">
        <v>144</v>
      </c>
      <c r="C92" s="386"/>
      <c r="D92" s="442" t="s">
        <v>196</v>
      </c>
      <c r="E92" s="443"/>
      <c r="F92" s="443"/>
      <c r="G92" s="443"/>
      <c r="H92" s="444"/>
      <c r="I92" s="78"/>
      <c r="J92" s="78"/>
      <c r="K92" s="79"/>
    </row>
    <row r="93" spans="2:11" x14ac:dyDescent="0.3">
      <c r="B93" s="77"/>
      <c r="C93" s="78"/>
      <c r="D93" s="78"/>
      <c r="E93" s="78"/>
      <c r="F93" s="78"/>
      <c r="G93" s="78"/>
      <c r="H93" s="78"/>
      <c r="I93" s="78"/>
      <c r="J93" s="78"/>
      <c r="K93" s="79"/>
    </row>
    <row r="94" spans="2:11" x14ac:dyDescent="0.3">
      <c r="B94" s="77"/>
      <c r="C94" s="78"/>
      <c r="D94" s="78"/>
      <c r="E94" s="108"/>
      <c r="F94" s="78"/>
      <c r="G94" s="78"/>
      <c r="H94" s="78"/>
      <c r="I94" s="283"/>
      <c r="J94" s="284" t="s">
        <v>175</v>
      </c>
      <c r="K94" s="303"/>
    </row>
    <row r="95" spans="2:11" ht="14.25" customHeight="1" x14ac:dyDescent="0.3">
      <c r="B95" s="77"/>
      <c r="C95" s="78"/>
      <c r="D95" s="78"/>
      <c r="E95" s="388" t="str">
        <f>"Price in "&amp; E8</f>
        <v>Price in CLP</v>
      </c>
      <c r="F95" s="78"/>
      <c r="G95" s="88" t="s">
        <v>200</v>
      </c>
      <c r="H95" s="78"/>
      <c r="I95" s="390" t="s">
        <v>212</v>
      </c>
      <c r="J95" s="285">
        <f>VLOOKUP(I95,I97:J99,2,FALSE)*J115</f>
        <v>1651.7333333333336</v>
      </c>
      <c r="K95" s="389" t="s">
        <v>176</v>
      </c>
    </row>
    <row r="96" spans="2:11" ht="14.25" customHeight="1" x14ac:dyDescent="0.3">
      <c r="B96" s="387"/>
      <c r="C96" s="386" t="s">
        <v>197</v>
      </c>
      <c r="D96" s="78"/>
      <c r="E96" s="363">
        <v>1000000</v>
      </c>
      <c r="F96" s="78" t="str">
        <f t="shared" ref="F96:F104" si="2">IF($E$8="","",$E$8)</f>
        <v>CLP</v>
      </c>
      <c r="G96" s="366">
        <v>3</v>
      </c>
      <c r="H96" s="78" t="s">
        <v>193</v>
      </c>
      <c r="I96" s="452" t="s">
        <v>177</v>
      </c>
      <c r="J96" s="453"/>
      <c r="K96" s="454"/>
    </row>
    <row r="97" spans="2:11" ht="14" customHeight="1" x14ac:dyDescent="0.3">
      <c r="B97" s="451" t="s">
        <v>146</v>
      </c>
      <c r="C97" s="386" t="s">
        <v>150</v>
      </c>
      <c r="D97" s="78"/>
      <c r="E97" s="363">
        <v>1000000</v>
      </c>
      <c r="F97" s="78" t="str">
        <f t="shared" si="2"/>
        <v>CLP</v>
      </c>
      <c r="G97" s="366">
        <v>5</v>
      </c>
      <c r="H97" s="78" t="s">
        <v>193</v>
      </c>
      <c r="I97" s="286" t="s">
        <v>210</v>
      </c>
      <c r="J97" s="287">
        <v>2.6869999999999998</v>
      </c>
      <c r="K97" s="305" t="s">
        <v>67</v>
      </c>
    </row>
    <row r="98" spans="2:11" x14ac:dyDescent="0.3">
      <c r="B98" s="451"/>
      <c r="C98" s="386" t="s">
        <v>151</v>
      </c>
      <c r="D98" s="78"/>
      <c r="E98" s="364">
        <v>335000</v>
      </c>
      <c r="F98" s="78" t="str">
        <f t="shared" si="2"/>
        <v>CLP</v>
      </c>
      <c r="G98" s="367">
        <v>5</v>
      </c>
      <c r="H98" s="78" t="s">
        <v>193</v>
      </c>
      <c r="I98" s="286" t="s">
        <v>211</v>
      </c>
      <c r="J98" s="287">
        <v>2.31</v>
      </c>
      <c r="K98" s="305" t="s">
        <v>67</v>
      </c>
    </row>
    <row r="99" spans="2:11" x14ac:dyDescent="0.3">
      <c r="B99" s="387"/>
      <c r="C99" s="386" t="s">
        <v>152</v>
      </c>
      <c r="D99" s="78"/>
      <c r="E99" s="364">
        <v>370000</v>
      </c>
      <c r="F99" s="78" t="str">
        <f t="shared" si="2"/>
        <v>CLP</v>
      </c>
      <c r="G99" s="367">
        <v>20</v>
      </c>
      <c r="H99" s="78" t="s">
        <v>193</v>
      </c>
      <c r="I99" s="288" t="s">
        <v>212</v>
      </c>
      <c r="J99" s="289">
        <v>1.52</v>
      </c>
      <c r="K99" s="306" t="s">
        <v>67</v>
      </c>
    </row>
    <row r="100" spans="2:11" ht="14.25" customHeight="1" x14ac:dyDescent="0.3">
      <c r="B100" s="387"/>
      <c r="C100" s="386" t="s">
        <v>153</v>
      </c>
      <c r="D100" s="78"/>
      <c r="E100" s="363">
        <v>535000</v>
      </c>
      <c r="F100" s="78" t="str">
        <f t="shared" si="2"/>
        <v>CLP</v>
      </c>
      <c r="G100" s="366">
        <v>5</v>
      </c>
      <c r="H100" s="78" t="s">
        <v>193</v>
      </c>
      <c r="I100" s="290" t="s">
        <v>86</v>
      </c>
      <c r="J100" s="436" t="s">
        <v>87</v>
      </c>
      <c r="K100" s="437"/>
    </row>
    <row r="101" spans="2:11" x14ac:dyDescent="0.3">
      <c r="B101" s="387"/>
      <c r="C101" s="386" t="s">
        <v>154</v>
      </c>
      <c r="D101" s="78"/>
      <c r="E101" s="363"/>
      <c r="F101" s="78" t="str">
        <f t="shared" si="2"/>
        <v>CLP</v>
      </c>
      <c r="G101" s="446" t="s">
        <v>160</v>
      </c>
      <c r="H101" s="447"/>
      <c r="I101" s="291"/>
      <c r="J101" s="438"/>
      <c r="K101" s="439"/>
    </row>
    <row r="102" spans="2:11" x14ac:dyDescent="0.3">
      <c r="B102" s="387"/>
      <c r="C102" s="386" t="s">
        <v>155</v>
      </c>
      <c r="D102" s="78"/>
      <c r="E102" s="363">
        <v>170000</v>
      </c>
      <c r="F102" s="78" t="str">
        <f t="shared" si="2"/>
        <v>CLP</v>
      </c>
      <c r="G102" s="446"/>
      <c r="H102" s="447"/>
      <c r="I102" s="292"/>
      <c r="J102" s="440"/>
      <c r="K102" s="441"/>
    </row>
    <row r="103" spans="2:11" x14ac:dyDescent="0.3">
      <c r="B103" s="387"/>
      <c r="C103" s="386" t="s">
        <v>156</v>
      </c>
      <c r="D103" s="78"/>
      <c r="E103" s="363"/>
      <c r="F103" s="78" t="str">
        <f t="shared" si="2"/>
        <v>CLP</v>
      </c>
      <c r="G103" s="78"/>
      <c r="H103" s="78"/>
      <c r="I103" s="78"/>
      <c r="J103" s="78"/>
      <c r="K103" s="79"/>
    </row>
    <row r="104" spans="2:11" ht="14.5" thickBot="1" x14ac:dyDescent="0.35">
      <c r="B104" s="387"/>
      <c r="C104" s="386" t="s">
        <v>157</v>
      </c>
      <c r="D104" s="78"/>
      <c r="E104" s="89">
        <f>SUM(E94:E103)</f>
        <v>3410000</v>
      </c>
      <c r="F104" s="78" t="str">
        <f t="shared" si="2"/>
        <v>CLP</v>
      </c>
      <c r="G104" s="293" t="s">
        <v>161</v>
      </c>
      <c r="H104" s="284"/>
      <c r="I104" s="284"/>
      <c r="J104" s="284"/>
      <c r="K104" s="307"/>
    </row>
    <row r="105" spans="2:11" ht="14.5" thickTop="1" x14ac:dyDescent="0.3">
      <c r="B105" s="77"/>
      <c r="C105" s="78"/>
      <c r="D105" s="78"/>
      <c r="E105" s="78"/>
      <c r="F105" s="78"/>
      <c r="G105" s="290" t="s">
        <v>162</v>
      </c>
      <c r="H105" s="294"/>
      <c r="I105" s="294"/>
      <c r="J105" s="238"/>
      <c r="K105" s="308" t="str">
        <f>E8</f>
        <v>CLP</v>
      </c>
    </row>
    <row r="106" spans="2:11" x14ac:dyDescent="0.3">
      <c r="B106" s="77"/>
      <c r="C106" s="78"/>
      <c r="D106" s="78"/>
      <c r="E106" s="78"/>
      <c r="F106" s="78"/>
      <c r="G106" s="295"/>
      <c r="H106" s="296"/>
      <c r="I106" s="296"/>
      <c r="J106" s="296"/>
      <c r="K106" s="309"/>
    </row>
    <row r="107" spans="2:11" x14ac:dyDescent="0.3">
      <c r="B107" s="387"/>
      <c r="C107" s="386"/>
      <c r="D107" s="78"/>
      <c r="E107" s="78"/>
      <c r="F107" s="78"/>
      <c r="G107" s="78"/>
      <c r="H107" s="78"/>
      <c r="I107" s="78"/>
      <c r="J107" s="78"/>
      <c r="K107" s="79"/>
    </row>
    <row r="108" spans="2:11" x14ac:dyDescent="0.3">
      <c r="B108" s="387"/>
      <c r="C108" s="386" t="s">
        <v>198</v>
      </c>
      <c r="D108" s="78"/>
      <c r="E108" s="110">
        <f>J117</f>
        <v>652000</v>
      </c>
      <c r="F108" s="78" t="str">
        <f>IF($E$8="","",$E$8)</f>
        <v>CLP</v>
      </c>
      <c r="G108" s="297" t="s">
        <v>201</v>
      </c>
      <c r="H108" s="298"/>
      <c r="I108" s="298"/>
      <c r="J108" s="298"/>
      <c r="K108" s="303"/>
    </row>
    <row r="109" spans="2:11" x14ac:dyDescent="0.3">
      <c r="B109" s="87" t="s">
        <v>194</v>
      </c>
      <c r="C109" s="386" t="s">
        <v>165</v>
      </c>
      <c r="D109" s="78"/>
      <c r="E109" s="527">
        <v>200000</v>
      </c>
      <c r="F109" s="78" t="str">
        <f>IF($E$8="","",$E$8)</f>
        <v>CLP</v>
      </c>
      <c r="G109" s="291"/>
      <c r="H109" s="299"/>
      <c r="I109" s="299"/>
      <c r="J109" s="299"/>
      <c r="K109" s="304"/>
    </row>
    <row r="110" spans="2:11" x14ac:dyDescent="0.3">
      <c r="B110" s="87" t="s">
        <v>164</v>
      </c>
      <c r="C110" s="386" t="s">
        <v>166</v>
      </c>
      <c r="D110" s="78"/>
      <c r="E110" s="69"/>
      <c r="F110" s="78" t="str">
        <f>IF($E$8="","",$E$8)</f>
        <v>CLP</v>
      </c>
      <c r="G110" s="291" t="s">
        <v>202</v>
      </c>
      <c r="H110" s="299"/>
      <c r="I110" s="299"/>
      <c r="J110" s="260">
        <v>1</v>
      </c>
      <c r="K110" s="304" t="s">
        <v>207</v>
      </c>
    </row>
    <row r="111" spans="2:11" x14ac:dyDescent="0.3">
      <c r="B111" s="387"/>
      <c r="C111" s="386"/>
      <c r="D111" s="78"/>
      <c r="E111" s="90"/>
      <c r="F111" s="78"/>
      <c r="G111" s="291" t="s">
        <v>182</v>
      </c>
      <c r="H111" s="299"/>
      <c r="I111" s="299"/>
      <c r="J111" s="300">
        <f>E22</f>
        <v>32.6</v>
      </c>
      <c r="K111" s="304" t="s">
        <v>190</v>
      </c>
    </row>
    <row r="112" spans="2:11" ht="14.5" thickBot="1" x14ac:dyDescent="0.35">
      <c r="B112" s="387"/>
      <c r="C112" s="386" t="s">
        <v>167</v>
      </c>
      <c r="D112" s="78"/>
      <c r="E112" s="91">
        <f>SUM(E108:E110)</f>
        <v>852000</v>
      </c>
      <c r="F112" s="78" t="str">
        <f>IF($E$8="","",$E$8)</f>
        <v>CLP</v>
      </c>
      <c r="G112" s="291" t="s">
        <v>183</v>
      </c>
      <c r="H112" s="299"/>
      <c r="I112" s="299"/>
      <c r="J112" s="260">
        <v>6</v>
      </c>
      <c r="K112" s="304" t="s">
        <v>191</v>
      </c>
    </row>
    <row r="113" spans="2:16" ht="14.5" thickTop="1" x14ac:dyDescent="0.3">
      <c r="B113" s="77"/>
      <c r="C113" s="78"/>
      <c r="D113" s="78"/>
      <c r="E113" s="90"/>
      <c r="F113" s="78"/>
      <c r="G113" s="291" t="s">
        <v>203</v>
      </c>
      <c r="H113" s="299"/>
      <c r="I113" s="299"/>
      <c r="J113" s="300">
        <f>(J111/J112)*J110</f>
        <v>5.4333333333333336</v>
      </c>
      <c r="K113" s="304" t="s">
        <v>208</v>
      </c>
      <c r="M113" s="122"/>
      <c r="N113" s="122"/>
      <c r="O113" s="122"/>
      <c r="P113" s="122"/>
    </row>
    <row r="114" spans="2:16" x14ac:dyDescent="0.3">
      <c r="B114" s="77"/>
      <c r="C114" s="78"/>
      <c r="D114" s="78"/>
      <c r="E114" s="90"/>
      <c r="F114" s="78"/>
      <c r="G114" s="291" t="s">
        <v>185</v>
      </c>
      <c r="H114" s="299"/>
      <c r="I114" s="299"/>
      <c r="J114" s="260">
        <v>200</v>
      </c>
      <c r="K114" s="304" t="s">
        <v>192</v>
      </c>
      <c r="M114" s="122"/>
      <c r="N114" s="122"/>
      <c r="O114" s="122"/>
      <c r="P114" s="122"/>
    </row>
    <row r="115" spans="2:16" x14ac:dyDescent="0.3">
      <c r="B115" s="77"/>
      <c r="C115" s="78"/>
      <c r="D115" s="78"/>
      <c r="E115" s="90"/>
      <c r="F115" s="78"/>
      <c r="G115" s="291" t="s">
        <v>204</v>
      </c>
      <c r="H115" s="299"/>
      <c r="I115" s="299"/>
      <c r="J115" s="300">
        <f>J114*J113</f>
        <v>1086.6666666666667</v>
      </c>
      <c r="K115" s="304" t="s">
        <v>209</v>
      </c>
      <c r="P115" s="122"/>
    </row>
    <row r="116" spans="2:16" x14ac:dyDescent="0.3">
      <c r="B116" s="387"/>
      <c r="C116" s="386" t="s">
        <v>169</v>
      </c>
      <c r="D116" s="78"/>
      <c r="E116" s="66"/>
      <c r="F116" s="78" t="str">
        <f>IF($E$8="","",$E$8)</f>
        <v>CLP</v>
      </c>
      <c r="G116" s="291" t="s">
        <v>205</v>
      </c>
      <c r="H116" s="299"/>
      <c r="I116" s="299"/>
      <c r="J116" s="261">
        <v>600</v>
      </c>
      <c r="K116" s="304" t="str">
        <f>IF($E$8="","",$E$8) &amp; "/l"</f>
        <v>CLP/l</v>
      </c>
      <c r="P116" s="122"/>
    </row>
    <row r="117" spans="2:16" x14ac:dyDescent="0.3">
      <c r="B117" s="87" t="s">
        <v>199</v>
      </c>
      <c r="C117" s="386" t="s">
        <v>170</v>
      </c>
      <c r="D117" s="78"/>
      <c r="E117" s="67"/>
      <c r="F117" s="78"/>
      <c r="G117" s="291" t="s">
        <v>206</v>
      </c>
      <c r="H117" s="299"/>
      <c r="I117" s="299"/>
      <c r="J117" s="301">
        <f>J116*J115</f>
        <v>652000</v>
      </c>
      <c r="K117" s="304" t="str">
        <f>IF($E$8="","",$E$8)</f>
        <v>CLP</v>
      </c>
      <c r="P117" s="122"/>
    </row>
    <row r="118" spans="2:16" x14ac:dyDescent="0.3">
      <c r="B118" s="387"/>
      <c r="C118" s="386" t="s">
        <v>171</v>
      </c>
      <c r="D118" s="78"/>
      <c r="E118" s="68"/>
      <c r="F118" s="78" t="s">
        <v>193</v>
      </c>
      <c r="G118" s="292"/>
      <c r="H118" s="302"/>
      <c r="I118" s="302"/>
      <c r="J118" s="302"/>
      <c r="K118" s="310"/>
      <c r="M118" s="122"/>
      <c r="N118" s="122"/>
      <c r="O118" s="122"/>
      <c r="P118" s="122"/>
    </row>
    <row r="119" spans="2:16" x14ac:dyDescent="0.3">
      <c r="B119" s="387"/>
      <c r="C119" s="386" t="s">
        <v>172</v>
      </c>
      <c r="D119" s="78"/>
      <c r="E119" s="445"/>
      <c r="F119" s="445"/>
      <c r="G119" s="78"/>
      <c r="H119" s="78"/>
      <c r="I119" s="78"/>
      <c r="J119" s="78"/>
      <c r="K119" s="79"/>
    </row>
    <row r="120" spans="2:16" ht="14.5" thickBot="1" x14ac:dyDescent="0.35">
      <c r="B120" s="80"/>
      <c r="C120" s="81"/>
      <c r="D120" s="81"/>
      <c r="E120" s="81"/>
      <c r="F120" s="81"/>
      <c r="G120" s="81"/>
      <c r="H120" s="81"/>
      <c r="I120" s="81"/>
      <c r="J120" s="81"/>
      <c r="K120" s="82"/>
    </row>
  </sheetData>
  <sheetProtection algorithmName="SHA-512" hashValue="+EN8okgEnMg1i+ovdfkjXb9glCCvCBj4pQeDeafMcoQgfTnv70uIPKzXPFod/llhU7qgLzXMzApiBkERwGqzfQ==" saltValue="rXT6hvuXlYNEtayRIjzSBw==" spinCount="100000" sheet="1" selectLockedCells="1"/>
  <mergeCells count="23">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 ref="J100:K102"/>
    <mergeCell ref="D92:H92"/>
    <mergeCell ref="D60:H60"/>
    <mergeCell ref="D30:H30"/>
    <mergeCell ref="E119:F119"/>
    <mergeCell ref="E88:F88"/>
    <mergeCell ref="G101:H102"/>
  </mergeCells>
  <dataValidations count="1">
    <dataValidation type="list" allowBlank="1" showInputMessage="1" showErrorMessage="1" sqref="I95" xr:uid="{00000000-0002-0000-0100-000000000000}">
      <formula1>$I$97:$I$99</formula1>
    </dataValidation>
  </dataValidations>
  <hyperlinks>
    <hyperlink ref="I68" r:id="rId1" xr:uid="{00000000-0004-0000-0100-000000000000}"/>
    <hyperlink ref="J100" r:id="rId2" xr:uid="{00000000-0004-0000-0100-000001000000}"/>
  </hyperlinks>
  <pageMargins left="0.70866141732283472" right="0.70866141732283472" top="0.78740157480314965" bottom="0.78740157480314965" header="0.31496062992125984" footer="0.31496062992125984"/>
  <pageSetup paperSize="9" scale="53" fitToHeight="0" orientation="portrait" r:id="rId3"/>
  <rowBreaks count="2" manualBreakCount="2">
    <brk id="58" max="11" man="1"/>
    <brk id="12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8">
    <tabColor rgb="FF92D050"/>
  </sheetPr>
  <dimension ref="A1:AA91"/>
  <sheetViews>
    <sheetView showGridLines="0" tabSelected="1" showWhiteSpace="0" view="pageBreakPreview" zoomScale="40" zoomScaleNormal="20" zoomScaleSheetLayoutView="40" zoomScalePageLayoutView="25" workbookViewId="0">
      <selection activeCell="E24" sqref="E24"/>
    </sheetView>
  </sheetViews>
  <sheetFormatPr baseColWidth="10" defaultColWidth="11.7265625" defaultRowHeight="17.5" x14ac:dyDescent="0.35"/>
  <cols>
    <col min="1" max="1" width="2" style="239" customWidth="1"/>
    <col min="2" max="2" width="11.453125" style="239" customWidth="1"/>
    <col min="3" max="3" width="19" style="239" customWidth="1"/>
    <col min="4" max="4" width="27.54296875" style="239" customWidth="1"/>
    <col min="5" max="5" width="26.26953125" style="239" customWidth="1"/>
    <col min="6" max="6" width="11.7265625" style="239"/>
    <col min="7" max="7" width="1.7265625" style="239" customWidth="1"/>
    <col min="8" max="8" width="14.7265625" style="239" bestFit="1" customWidth="1"/>
    <col min="9" max="9" width="16.54296875" style="239" customWidth="1"/>
    <col min="10" max="10" width="38.81640625" style="239" customWidth="1"/>
    <col min="11" max="11" width="22.54296875" style="239" customWidth="1"/>
    <col min="12" max="12" width="13.54296875" style="239" customWidth="1"/>
    <col min="13" max="13" width="1.7265625" style="239" customWidth="1"/>
    <col min="14" max="14" width="11.7265625" style="239"/>
    <col min="15" max="15" width="19" style="239" customWidth="1"/>
    <col min="16" max="16" width="27" style="239" customWidth="1"/>
    <col min="17" max="17" width="25.453125" style="239" customWidth="1"/>
    <col min="18" max="18" width="13.1796875" style="239" customWidth="1"/>
    <col min="19" max="19" width="2.81640625" style="239" customWidth="1"/>
    <col min="20" max="16384" width="11.7265625" style="239"/>
  </cols>
  <sheetData>
    <row r="1" spans="1:19" ht="24" customHeight="1" x14ac:dyDescent="0.5">
      <c r="A1" s="250"/>
      <c r="B1" s="250"/>
      <c r="C1" s="250"/>
      <c r="D1" s="250"/>
      <c r="E1" s="250"/>
      <c r="F1" s="250"/>
      <c r="G1" s="488" t="s">
        <v>97</v>
      </c>
      <c r="H1" s="488"/>
      <c r="I1" s="488"/>
      <c r="J1" s="488"/>
      <c r="K1" s="488"/>
      <c r="L1" s="488"/>
      <c r="M1" s="250"/>
      <c r="N1" s="250"/>
      <c r="O1" s="250"/>
      <c r="P1" s="250"/>
      <c r="Q1" s="250"/>
      <c r="R1" s="250"/>
      <c r="S1" s="250"/>
    </row>
    <row r="2" spans="1:19" x14ac:dyDescent="0.35">
      <c r="A2" s="250"/>
      <c r="B2" s="250"/>
      <c r="C2" s="250"/>
      <c r="D2" s="250"/>
      <c r="E2" s="250"/>
      <c r="F2" s="250"/>
      <c r="G2" s="250"/>
      <c r="H2" s="250"/>
      <c r="I2" s="250"/>
      <c r="J2" s="250"/>
      <c r="K2" s="250"/>
      <c r="L2" s="250"/>
      <c r="M2" s="250"/>
      <c r="N2" s="250"/>
      <c r="O2" s="250"/>
      <c r="P2" s="250"/>
      <c r="Q2" s="250"/>
      <c r="R2" s="250"/>
      <c r="S2" s="250"/>
    </row>
    <row r="3" spans="1:19" ht="20" x14ac:dyDescent="0.35">
      <c r="A3" s="250"/>
      <c r="B3" s="250"/>
      <c r="C3" s="250"/>
      <c r="D3" s="250"/>
      <c r="E3" s="250"/>
      <c r="F3" s="250"/>
      <c r="G3" s="329" t="s">
        <v>214</v>
      </c>
      <c r="H3" s="250"/>
      <c r="I3" s="250"/>
      <c r="J3" s="250"/>
      <c r="K3" s="250"/>
      <c r="L3" s="250"/>
      <c r="M3" s="250"/>
      <c r="N3" s="250"/>
      <c r="O3" s="250"/>
      <c r="P3" s="250"/>
      <c r="Q3" s="250"/>
      <c r="R3" s="250"/>
      <c r="S3" s="250"/>
    </row>
    <row r="4" spans="1:19" ht="18" thickBot="1" x14ac:dyDescent="0.4"/>
    <row r="5" spans="1:19" ht="34.5" customHeight="1" thickBot="1" x14ac:dyDescent="0.4">
      <c r="B5" s="489" t="s">
        <v>213</v>
      </c>
      <c r="C5" s="490"/>
      <c r="D5" s="490"/>
      <c r="E5" s="490"/>
      <c r="F5" s="491"/>
    </row>
    <row r="6" spans="1:19" ht="32.25" customHeight="1" x14ac:dyDescent="0.45">
      <c r="B6" s="391" t="s">
        <v>215</v>
      </c>
      <c r="C6" s="331"/>
      <c r="D6" s="331"/>
      <c r="E6" s="393" t="str">
        <f>Entradas!E22 &amp; " m³ per day"</f>
        <v>32,6 m³ per day</v>
      </c>
      <c r="F6" s="333"/>
      <c r="H6" s="485" t="s">
        <v>230</v>
      </c>
      <c r="I6" s="486"/>
      <c r="J6" s="486"/>
      <c r="K6" s="486"/>
      <c r="L6" s="486"/>
      <c r="M6" s="486"/>
      <c r="N6" s="486"/>
      <c r="O6" s="487"/>
    </row>
    <row r="7" spans="1:19" ht="15" customHeight="1" x14ac:dyDescent="0.45">
      <c r="B7" s="391"/>
      <c r="C7" s="331"/>
      <c r="D7" s="331"/>
      <c r="E7" s="332"/>
      <c r="F7" s="333"/>
      <c r="H7" s="479" t="s">
        <v>231</v>
      </c>
      <c r="I7" s="480"/>
      <c r="J7" s="480"/>
      <c r="K7" s="480"/>
      <c r="L7" s="480"/>
      <c r="M7" s="480"/>
      <c r="N7" s="480"/>
      <c r="O7" s="481"/>
    </row>
    <row r="8" spans="1:19" ht="18" customHeight="1" x14ac:dyDescent="0.45">
      <c r="B8" s="391" t="s">
        <v>216</v>
      </c>
      <c r="C8" s="331"/>
      <c r="D8" s="331"/>
      <c r="E8" s="334" t="str">
        <f>TEXT(Entradas!E24,"#.##0") &amp;" " &amp; Entradas!E8</f>
        <v>16.459.141 CLP</v>
      </c>
      <c r="F8" s="333"/>
      <c r="H8" s="479"/>
      <c r="I8" s="480"/>
      <c r="J8" s="480"/>
      <c r="K8" s="480"/>
      <c r="L8" s="480"/>
      <c r="M8" s="480"/>
      <c r="N8" s="480"/>
      <c r="O8" s="481"/>
    </row>
    <row r="9" spans="1:19" ht="15" customHeight="1" x14ac:dyDescent="0.45">
      <c r="B9" s="391"/>
      <c r="C9" s="331"/>
      <c r="D9" s="331"/>
      <c r="E9" s="331"/>
      <c r="F9" s="333"/>
      <c r="H9" s="479"/>
      <c r="I9" s="480"/>
      <c r="J9" s="480"/>
      <c r="K9" s="480"/>
      <c r="L9" s="480"/>
      <c r="M9" s="480"/>
      <c r="N9" s="480"/>
      <c r="O9" s="481"/>
    </row>
    <row r="10" spans="1:19" ht="18" customHeight="1" x14ac:dyDescent="0.45">
      <c r="B10" s="391" t="s">
        <v>217</v>
      </c>
      <c r="C10" s="331"/>
      <c r="D10" s="331"/>
      <c r="E10" s="331" t="str">
        <f>TEXT(Entradas!E24,"#.##0")*Entradas!E26 &amp;" " &amp; Entradas!E8</f>
        <v>16459141 CLP</v>
      </c>
      <c r="F10" s="333"/>
      <c r="H10" s="479" t="s">
        <v>232</v>
      </c>
      <c r="I10" s="480"/>
      <c r="J10" s="480"/>
      <c r="K10" s="480"/>
      <c r="L10" s="480"/>
      <c r="M10" s="480"/>
      <c r="N10" s="480"/>
      <c r="O10" s="481"/>
    </row>
    <row r="11" spans="1:19" ht="15" customHeight="1" x14ac:dyDescent="0.45">
      <c r="B11" s="391"/>
      <c r="C11" s="331"/>
      <c r="D11" s="331"/>
      <c r="E11" s="331"/>
      <c r="F11" s="333"/>
      <c r="H11" s="479"/>
      <c r="I11" s="480"/>
      <c r="J11" s="480"/>
      <c r="K11" s="480"/>
      <c r="L11" s="480"/>
      <c r="M11" s="480"/>
      <c r="N11" s="480"/>
      <c r="O11" s="481"/>
    </row>
    <row r="12" spans="1:19" ht="18" customHeight="1" x14ac:dyDescent="0.45">
      <c r="B12" s="391" t="s">
        <v>218</v>
      </c>
      <c r="C12" s="331"/>
      <c r="D12" s="331"/>
      <c r="E12" s="335">
        <f>Entradas!E10</f>
        <v>2.7E-2</v>
      </c>
      <c r="F12" s="333"/>
      <c r="H12" s="479"/>
      <c r="I12" s="480"/>
      <c r="J12" s="480"/>
      <c r="K12" s="480"/>
      <c r="L12" s="480"/>
      <c r="M12" s="480"/>
      <c r="N12" s="480"/>
      <c r="O12" s="481"/>
    </row>
    <row r="13" spans="1:19" ht="20.25" customHeight="1" x14ac:dyDescent="0.45">
      <c r="B13" s="391"/>
      <c r="C13" s="331"/>
      <c r="D13" s="331"/>
      <c r="E13" s="332"/>
      <c r="F13" s="333"/>
      <c r="H13" s="479" t="s">
        <v>233</v>
      </c>
      <c r="I13" s="480"/>
      <c r="J13" s="480"/>
      <c r="K13" s="480"/>
      <c r="L13" s="480"/>
      <c r="M13" s="480"/>
      <c r="N13" s="480"/>
      <c r="O13" s="481"/>
    </row>
    <row r="14" spans="1:19" ht="20.25" customHeight="1" x14ac:dyDescent="0.45">
      <c r="B14" s="391" t="s">
        <v>219</v>
      </c>
      <c r="C14" s="331"/>
      <c r="D14" s="331"/>
      <c r="E14" s="335">
        <f>Entradas!E12</f>
        <v>4.4999999999999998E-2</v>
      </c>
      <c r="F14" s="333"/>
      <c r="H14" s="479"/>
      <c r="I14" s="480"/>
      <c r="J14" s="480"/>
      <c r="K14" s="480"/>
      <c r="L14" s="480"/>
      <c r="M14" s="480"/>
      <c r="N14" s="480"/>
      <c r="O14" s="481"/>
    </row>
    <row r="15" spans="1:19" ht="23" thickBot="1" x14ac:dyDescent="0.5">
      <c r="B15" s="330"/>
      <c r="C15" s="331"/>
      <c r="D15" s="331"/>
      <c r="E15" s="332"/>
      <c r="F15" s="333"/>
      <c r="H15" s="482"/>
      <c r="I15" s="483"/>
      <c r="J15" s="483"/>
      <c r="K15" s="483"/>
      <c r="L15" s="483"/>
      <c r="M15" s="483"/>
      <c r="N15" s="483"/>
      <c r="O15" s="484"/>
    </row>
    <row r="16" spans="1:19" ht="22.5" customHeight="1" x14ac:dyDescent="0.45">
      <c r="B16" s="499" t="s">
        <v>220</v>
      </c>
      <c r="C16" s="500"/>
      <c r="D16" s="500"/>
      <c r="E16" s="335">
        <f>Entradas!E14</f>
        <v>0.03</v>
      </c>
      <c r="F16" s="333"/>
    </row>
    <row r="17" spans="1:27" ht="22.5" x14ac:dyDescent="0.45">
      <c r="B17" s="391"/>
      <c r="C17" s="392"/>
      <c r="D17" s="392"/>
      <c r="E17" s="332"/>
      <c r="F17" s="333"/>
    </row>
    <row r="18" spans="1:27" ht="22.5" customHeight="1" x14ac:dyDescent="0.45">
      <c r="B18" s="499" t="s">
        <v>221</v>
      </c>
      <c r="C18" s="500"/>
      <c r="D18" s="500"/>
      <c r="E18" s="335">
        <f>Entradas!E16</f>
        <v>3.8399999999999997E-2</v>
      </c>
      <c r="F18" s="333"/>
    </row>
    <row r="19" spans="1:27" ht="18" thickBot="1" x14ac:dyDescent="0.4">
      <c r="A19" s="239" t="s">
        <v>252</v>
      </c>
      <c r="B19" s="242"/>
      <c r="C19" s="243"/>
      <c r="D19" s="243"/>
      <c r="E19" s="245"/>
      <c r="F19" s="244"/>
    </row>
    <row r="20" spans="1:27" ht="44.25" customHeight="1" x14ac:dyDescent="0.35">
      <c r="B20" s="496" t="str">
        <f>"Análisis del " &amp;Entradas!D30</f>
        <v>Análisis del Sistema de riego con energía solar</v>
      </c>
      <c r="C20" s="497"/>
      <c r="D20" s="497"/>
      <c r="E20" s="497"/>
      <c r="F20" s="498"/>
      <c r="H20" s="492" t="str">
        <f>"Análisis del " &amp;Entradas!D60</f>
        <v>Análisis del Sistema de riego conectado a la red eléctrica</v>
      </c>
      <c r="I20" s="493"/>
      <c r="J20" s="493"/>
      <c r="K20" s="493"/>
      <c r="L20" s="493"/>
      <c r="N20" s="494" t="str">
        <f>"Análisis del " &amp;Entradas!D92</f>
        <v>Análisis del Sistema de riego con generador diésel</v>
      </c>
      <c r="O20" s="495"/>
      <c r="P20" s="495"/>
      <c r="Q20" s="495"/>
      <c r="R20" s="495"/>
    </row>
    <row r="21" spans="1:27" ht="56.5" customHeight="1" x14ac:dyDescent="0.45">
      <c r="B21" s="504" t="s">
        <v>222</v>
      </c>
      <c r="C21" s="505"/>
      <c r="D21" s="505"/>
      <c r="E21" s="351">
        <f>IFERROR('Cashflow Calculation'!C52,"not feasible")</f>
        <v>2.9553101814185538</v>
      </c>
      <c r="F21" s="338"/>
      <c r="G21" s="332"/>
      <c r="H21" s="506" t="s">
        <v>222</v>
      </c>
      <c r="I21" s="424"/>
      <c r="J21" s="424"/>
      <c r="K21" s="355">
        <f>IFERROR('Cashflow Calculation'!C90,"not feasible")</f>
        <v>6.8642107301431352</v>
      </c>
      <c r="L21" s="340"/>
      <c r="M21" s="332"/>
      <c r="N21" s="501" t="s">
        <v>222</v>
      </c>
      <c r="O21" s="424"/>
      <c r="P21" s="424"/>
      <c r="Q21" s="359">
        <f>IFERROR('Cashflow Calculation'!C156,"not feasible")</f>
        <v>4.5977159673373267</v>
      </c>
      <c r="R21" s="342"/>
    </row>
    <row r="22" spans="1:27" ht="9.75" customHeight="1" x14ac:dyDescent="0.45">
      <c r="B22" s="394"/>
      <c r="C22" s="395"/>
      <c r="D22" s="395"/>
      <c r="E22" s="352"/>
      <c r="F22" s="338"/>
      <c r="G22" s="332"/>
      <c r="H22" s="339"/>
      <c r="I22" s="340"/>
      <c r="J22" s="340"/>
      <c r="K22" s="356"/>
      <c r="L22" s="340"/>
      <c r="M22" s="332"/>
      <c r="N22" s="341"/>
      <c r="O22" s="342"/>
      <c r="P22" s="342"/>
      <c r="Q22" s="360"/>
      <c r="R22" s="342"/>
    </row>
    <row r="23" spans="1:27" ht="20.25" customHeight="1" x14ac:dyDescent="0.45">
      <c r="B23" s="394" t="s">
        <v>223</v>
      </c>
      <c r="C23" s="395"/>
      <c r="D23" s="395"/>
      <c r="E23" s="353" t="str">
        <f>TEXT('Cashflow Calculation'!C51,"#.##0") &amp; " " &amp;Entradas!E8</f>
        <v>3.103.344.934 CLP</v>
      </c>
      <c r="F23" s="338"/>
      <c r="G23" s="332"/>
      <c r="H23" s="396" t="s">
        <v>223</v>
      </c>
      <c r="I23" s="340"/>
      <c r="J23" s="340"/>
      <c r="K23" s="357" t="str">
        <f>TEXT('Cashflow Calculation'!C89,"#.##0") &amp;" " &amp;Entradas!E8</f>
        <v>3.076.171.951 CLP</v>
      </c>
      <c r="L23" s="340"/>
      <c r="M23" s="332"/>
      <c r="N23" s="397" t="s">
        <v>223</v>
      </c>
      <c r="O23" s="342"/>
      <c r="P23" s="342"/>
      <c r="Q23" s="361" t="str">
        <f>TEXT('Cashflow Calculation'!C155,"#.##0") &amp;" " &amp;Entradas!E8</f>
        <v>2.932.854.153 CLP</v>
      </c>
      <c r="R23" s="342"/>
    </row>
    <row r="24" spans="1:27" ht="10.5" customHeight="1" x14ac:dyDescent="0.45">
      <c r="B24" s="394"/>
      <c r="C24" s="395"/>
      <c r="D24" s="395"/>
      <c r="E24" s="353"/>
      <c r="F24" s="338"/>
      <c r="G24" s="332"/>
      <c r="H24" s="339"/>
      <c r="I24" s="340"/>
      <c r="J24" s="340"/>
      <c r="K24" s="356"/>
      <c r="L24" s="340"/>
      <c r="M24" s="332"/>
      <c r="N24" s="341"/>
      <c r="O24" s="342"/>
      <c r="P24" s="342"/>
      <c r="Q24" s="360"/>
      <c r="R24" s="342"/>
    </row>
    <row r="25" spans="1:27" ht="22.5" x14ac:dyDescent="0.45">
      <c r="B25" s="504" t="s">
        <v>224</v>
      </c>
      <c r="C25" s="505"/>
      <c r="D25" s="505"/>
      <c r="E25" s="354" t="str">
        <f>TEXT('Cashflow Calculation'!S187,"#.##0") &amp;" " &amp;Entradas!E8</f>
        <v>569.858.634 CLP</v>
      </c>
      <c r="F25" s="338"/>
      <c r="G25" s="332"/>
      <c r="H25" s="507" t="s">
        <v>224</v>
      </c>
      <c r="I25" s="508"/>
      <c r="J25" s="508"/>
      <c r="K25" s="356" t="str">
        <f>TEXT('Cashflow Calculation'!S188,"#.##0") &amp;" " &amp;Entradas!E8</f>
        <v>558.357.285 CLP</v>
      </c>
      <c r="L25" s="340"/>
      <c r="M25" s="332"/>
      <c r="N25" s="502" t="s">
        <v>224</v>
      </c>
      <c r="O25" s="503"/>
      <c r="P25" s="503"/>
      <c r="Q25" s="360" t="str">
        <f>TEXT('Cashflow Calculation'!S189,"#.##0") &amp;" " &amp;Entradas!E8</f>
        <v>536.613.052 CLP</v>
      </c>
      <c r="R25" s="342"/>
    </row>
    <row r="26" spans="1:27" ht="5.5" customHeight="1" x14ac:dyDescent="0.45">
      <c r="B26" s="394"/>
      <c r="C26" s="395"/>
      <c r="D26" s="395"/>
      <c r="E26" s="352"/>
      <c r="F26" s="338"/>
      <c r="G26" s="332"/>
      <c r="H26" s="339"/>
      <c r="I26" s="340"/>
      <c r="J26" s="340"/>
      <c r="K26" s="356"/>
      <c r="L26" s="343"/>
      <c r="M26" s="332"/>
      <c r="N26" s="397"/>
      <c r="O26" s="398"/>
      <c r="P26" s="398"/>
      <c r="Q26" s="360"/>
      <c r="R26" s="344"/>
      <c r="AA26" s="240"/>
    </row>
    <row r="27" spans="1:27" ht="40" customHeight="1" x14ac:dyDescent="0.45">
      <c r="B27" s="504" t="s">
        <v>225</v>
      </c>
      <c r="C27" s="505"/>
      <c r="D27" s="505"/>
      <c r="E27" s="353" t="str">
        <f>TEXT('Cashflow Calculation'!B46,"#.##0") &amp;" " &amp;Entradas!E8</f>
        <v>30.229.539 CLP</v>
      </c>
      <c r="F27" s="338"/>
      <c r="G27" s="332"/>
      <c r="H27" s="339" t="s">
        <v>225</v>
      </c>
      <c r="I27" s="340"/>
      <c r="J27" s="340"/>
      <c r="K27" s="357" t="str">
        <f>TEXT('Cashflow Calculation'!B84,"#.##0") &amp;" " &amp;Entradas!E8</f>
        <v>41.730.887 CLP</v>
      </c>
      <c r="L27" s="340"/>
      <c r="M27" s="332"/>
      <c r="N27" s="502" t="s">
        <v>225</v>
      </c>
      <c r="O27" s="503"/>
      <c r="P27" s="503"/>
      <c r="Q27" s="361" t="str">
        <f>TEXT('Cashflow Calculation'!B150,"#.##0") &amp;" " &amp;Entradas!E8</f>
        <v>63.475.120 CLP</v>
      </c>
      <c r="R27" s="342"/>
    </row>
    <row r="28" spans="1:27" ht="12" customHeight="1" x14ac:dyDescent="0.45">
      <c r="B28" s="394"/>
      <c r="C28" s="395"/>
      <c r="D28" s="395"/>
      <c r="E28" s="353"/>
      <c r="F28" s="338"/>
      <c r="G28" s="332"/>
      <c r="H28" s="339"/>
      <c r="I28" s="340"/>
      <c r="J28" s="340"/>
      <c r="K28" s="356"/>
      <c r="L28" s="340"/>
      <c r="M28" s="332"/>
      <c r="N28" s="397"/>
      <c r="O28" s="398"/>
      <c r="P28" s="398"/>
      <c r="Q28" s="360"/>
      <c r="R28" s="342"/>
    </row>
    <row r="29" spans="1:27" ht="22.5" x14ac:dyDescent="0.45">
      <c r="B29" s="394" t="s">
        <v>226</v>
      </c>
      <c r="C29" s="395"/>
      <c r="D29" s="395"/>
      <c r="E29" s="352">
        <f>'Cashflow Calculation'!B44</f>
        <v>1</v>
      </c>
      <c r="F29" s="338"/>
      <c r="G29" s="332"/>
      <c r="H29" s="339" t="s">
        <v>226</v>
      </c>
      <c r="I29" s="340"/>
      <c r="J29" s="340"/>
      <c r="K29" s="356">
        <f>'Cashflow Calculation'!B82</f>
        <v>1</v>
      </c>
      <c r="L29" s="340"/>
      <c r="M29" s="332"/>
      <c r="N29" s="397" t="s">
        <v>226</v>
      </c>
      <c r="O29" s="398"/>
      <c r="P29" s="398"/>
      <c r="Q29" s="360">
        <f>'Cashflow Calculation'!B148</f>
        <v>1</v>
      </c>
      <c r="R29" s="342"/>
    </row>
    <row r="30" spans="1:27" ht="12" customHeight="1" x14ac:dyDescent="0.45">
      <c r="B30" s="394"/>
      <c r="C30" s="395"/>
      <c r="D30" s="395"/>
      <c r="E30" s="352"/>
      <c r="F30" s="338"/>
      <c r="G30" s="332"/>
      <c r="H30" s="339"/>
      <c r="I30" s="340"/>
      <c r="J30" s="340"/>
      <c r="K30" s="356"/>
      <c r="L30" s="340"/>
      <c r="M30" s="332"/>
      <c r="N30" s="397"/>
      <c r="O30" s="398"/>
      <c r="P30" s="398"/>
      <c r="Q30" s="360"/>
      <c r="R30" s="342"/>
    </row>
    <row r="31" spans="1:27" ht="22.5" x14ac:dyDescent="0.45">
      <c r="B31" s="394" t="s">
        <v>227</v>
      </c>
      <c r="C31" s="395"/>
      <c r="D31" s="395"/>
      <c r="E31" s="353" t="str">
        <f>IF(Entradas!E56=0,"",Entradas!E56)</f>
        <v>Banco Alpha</v>
      </c>
      <c r="F31" s="338"/>
      <c r="G31" s="332"/>
      <c r="H31" s="339" t="s">
        <v>227</v>
      </c>
      <c r="I31" s="340"/>
      <c r="J31" s="340"/>
      <c r="K31" s="356" t="str">
        <f>IF(Entradas!E88=0,"",Entradas!E88)</f>
        <v>Banco Alpha</v>
      </c>
      <c r="L31" s="340"/>
      <c r="M31" s="332"/>
      <c r="N31" s="397" t="s">
        <v>227</v>
      </c>
      <c r="O31" s="398"/>
      <c r="P31" s="398"/>
      <c r="Q31" s="360" t="str">
        <f>IF(Entradas!E119=0,"",Entradas!E119)</f>
        <v/>
      </c>
      <c r="R31" s="342"/>
    </row>
    <row r="32" spans="1:27" ht="10.5" customHeight="1" x14ac:dyDescent="0.45">
      <c r="B32" s="394"/>
      <c r="C32" s="395"/>
      <c r="D32" s="395"/>
      <c r="E32" s="353"/>
      <c r="F32" s="338"/>
      <c r="G32" s="332"/>
      <c r="H32" s="339"/>
      <c r="I32" s="340"/>
      <c r="J32" s="340"/>
      <c r="K32" s="356"/>
      <c r="L32" s="340"/>
      <c r="M32" s="332"/>
      <c r="N32" s="397"/>
      <c r="O32" s="398"/>
      <c r="P32" s="398"/>
      <c r="Q32" s="360"/>
      <c r="R32" s="342"/>
    </row>
    <row r="33" spans="2:18" ht="22.5" x14ac:dyDescent="0.45">
      <c r="B33" s="394" t="s">
        <v>228</v>
      </c>
      <c r="C33" s="395"/>
      <c r="D33" s="395"/>
      <c r="E33" s="353" t="str">
        <f>TEXT('Loan Repayment Solar'!Scheduled_Monthly_Payment,"#.##0") &amp;" " &amp;Entradas!E8</f>
        <v>0 CLP</v>
      </c>
      <c r="F33" s="338"/>
      <c r="G33" s="332"/>
      <c r="H33" s="339" t="s">
        <v>228</v>
      </c>
      <c r="I33" s="340"/>
      <c r="J33" s="340"/>
      <c r="K33" s="357" t="str">
        <f>TEXT('Loan Repayment Grid'!Scheduled_Monthly_Payment,"#.##0") &amp;" " &amp;Entradas!E8</f>
        <v>0 CLP</v>
      </c>
      <c r="L33" s="340"/>
      <c r="M33" s="332"/>
      <c r="N33" s="397" t="s">
        <v>228</v>
      </c>
      <c r="O33" s="398"/>
      <c r="P33" s="398"/>
      <c r="Q33" s="361" t="str">
        <f>TEXT('Loan Repayment Diesel'!Scheduled_Monthly_Payment,"#.##0") &amp;" " &amp;Entradas!E8</f>
        <v>0 CLP</v>
      </c>
      <c r="R33" s="342"/>
    </row>
    <row r="34" spans="2:18" ht="9.75" customHeight="1" x14ac:dyDescent="0.45">
      <c r="B34" s="336"/>
      <c r="C34" s="337"/>
      <c r="D34" s="337"/>
      <c r="E34" s="337"/>
      <c r="F34" s="338"/>
      <c r="G34" s="332"/>
      <c r="H34" s="339"/>
      <c r="I34" s="340"/>
      <c r="J34" s="340"/>
      <c r="K34" s="356"/>
      <c r="L34" s="340"/>
      <c r="M34" s="332"/>
      <c r="N34" s="397"/>
      <c r="O34" s="398"/>
      <c r="P34" s="398"/>
      <c r="Q34" s="360"/>
      <c r="R34" s="342"/>
    </row>
    <row r="35" spans="2:18" ht="22.5" customHeight="1" thickBot="1" x14ac:dyDescent="0.5">
      <c r="B35" s="345"/>
      <c r="C35" s="346"/>
      <c r="D35" s="346"/>
      <c r="E35" s="346"/>
      <c r="F35" s="347"/>
      <c r="G35" s="332"/>
      <c r="H35" s="348" t="s">
        <v>175</v>
      </c>
      <c r="I35" s="349"/>
      <c r="J35" s="349"/>
      <c r="K35" s="358">
        <f>Entradas!J63</f>
        <v>0</v>
      </c>
      <c r="L35" s="349" t="str">
        <f>Entradas!K63</f>
        <v>kg/año</v>
      </c>
      <c r="M35" s="332"/>
      <c r="N35" s="399" t="s">
        <v>229</v>
      </c>
      <c r="O35" s="400"/>
      <c r="P35" s="400"/>
      <c r="Q35" s="362">
        <f>Entradas!J95</f>
        <v>1651.7333333333336</v>
      </c>
      <c r="R35" s="350" t="str">
        <f>Entradas!K95</f>
        <v>kg/año</v>
      </c>
    </row>
    <row r="36" spans="2:18" ht="27.75" customHeight="1" x14ac:dyDescent="0.35"/>
    <row r="62" ht="14.25" customHeight="1" x14ac:dyDescent="0.35"/>
    <row r="63" ht="14.25" customHeight="1" x14ac:dyDescent="0.35"/>
    <row r="70" spans="8:20" ht="12.75" customHeight="1" x14ac:dyDescent="0.35"/>
    <row r="71" spans="8:20" ht="12.75" customHeight="1" x14ac:dyDescent="0.35"/>
    <row r="72" spans="8:20" ht="12.75" customHeight="1" x14ac:dyDescent="0.35">
      <c r="H72" s="241"/>
      <c r="I72" s="241"/>
      <c r="J72" s="241"/>
      <c r="K72" s="241"/>
      <c r="L72" s="241"/>
      <c r="M72" s="241"/>
      <c r="N72" s="241"/>
      <c r="O72" s="241"/>
      <c r="P72" s="241"/>
      <c r="Q72" s="241"/>
      <c r="R72" s="241"/>
      <c r="S72" s="241"/>
      <c r="T72" s="241"/>
    </row>
    <row r="73" spans="8:20" ht="12.75" customHeight="1" x14ac:dyDescent="0.35">
      <c r="H73" s="241"/>
      <c r="I73" s="241"/>
      <c r="J73" s="241"/>
      <c r="K73" s="241"/>
      <c r="L73" s="241"/>
      <c r="M73" s="241"/>
      <c r="N73" s="241"/>
      <c r="O73" s="241"/>
      <c r="P73" s="241"/>
      <c r="Q73" s="241"/>
      <c r="R73" s="241"/>
      <c r="S73" s="241"/>
      <c r="T73" s="241"/>
    </row>
    <row r="74" spans="8:20" ht="12.75" customHeight="1" x14ac:dyDescent="0.35">
      <c r="H74" s="241"/>
      <c r="I74" s="241"/>
      <c r="J74" s="241"/>
      <c r="K74" s="241"/>
      <c r="L74" s="241"/>
      <c r="M74" s="241"/>
      <c r="N74" s="241"/>
      <c r="O74" s="241"/>
      <c r="P74" s="241"/>
      <c r="Q74" s="241"/>
      <c r="R74" s="241"/>
      <c r="S74" s="241"/>
      <c r="T74" s="241"/>
    </row>
    <row r="75" spans="8:20" ht="12.75" customHeight="1" x14ac:dyDescent="0.35">
      <c r="H75" s="241"/>
      <c r="I75" s="241"/>
      <c r="J75" s="241"/>
      <c r="K75" s="241"/>
      <c r="L75" s="241"/>
      <c r="M75" s="241"/>
      <c r="N75" s="241"/>
      <c r="O75" s="241"/>
      <c r="P75" s="241"/>
      <c r="Q75" s="241"/>
      <c r="R75" s="241"/>
      <c r="S75" s="241"/>
      <c r="T75" s="241"/>
    </row>
    <row r="76" spans="8:20" ht="12.75" customHeight="1" x14ac:dyDescent="0.35">
      <c r="H76" s="241"/>
      <c r="I76" s="241"/>
      <c r="J76" s="241"/>
      <c r="K76" s="241"/>
      <c r="L76" s="241"/>
      <c r="M76" s="241"/>
      <c r="N76" s="241"/>
      <c r="O76" s="241"/>
      <c r="P76" s="241"/>
      <c r="Q76" s="241"/>
      <c r="R76" s="241"/>
      <c r="S76" s="241"/>
      <c r="T76" s="241"/>
    </row>
    <row r="77" spans="8:20" ht="12.75" customHeight="1" x14ac:dyDescent="0.35">
      <c r="H77" s="241"/>
      <c r="I77" s="241"/>
      <c r="J77" s="241"/>
      <c r="K77" s="241"/>
      <c r="L77" s="241"/>
      <c r="M77" s="241"/>
      <c r="N77" s="241"/>
      <c r="O77" s="241"/>
      <c r="P77" s="241"/>
      <c r="Q77" s="241"/>
      <c r="R77" s="241"/>
      <c r="S77" s="241"/>
      <c r="T77" s="241"/>
    </row>
    <row r="78" spans="8:20" ht="12.75" customHeight="1" x14ac:dyDescent="0.35">
      <c r="H78" s="241"/>
      <c r="I78" s="241"/>
      <c r="J78" s="241"/>
      <c r="K78" s="241"/>
      <c r="L78" s="241"/>
      <c r="M78" s="241"/>
      <c r="N78" s="241"/>
      <c r="O78" s="241"/>
      <c r="P78" s="241"/>
      <c r="Q78" s="241"/>
      <c r="R78" s="241"/>
      <c r="S78" s="241"/>
      <c r="T78" s="241"/>
    </row>
    <row r="79" spans="8:20" ht="12.75" customHeight="1" x14ac:dyDescent="0.35"/>
    <row r="80" spans="8:20" ht="12.75" customHeight="1" x14ac:dyDescent="0.35"/>
    <row r="81" ht="12.75" customHeight="1" x14ac:dyDescent="0.35"/>
    <row r="88" ht="15" customHeight="1" x14ac:dyDescent="0.35"/>
    <row r="91" ht="14.25" customHeight="1" x14ac:dyDescent="0.35"/>
  </sheetData>
  <sheetProtection selectLockedCells="1"/>
  <dataConsolidate/>
  <mergeCells count="19">
    <mergeCell ref="N21:P21"/>
    <mergeCell ref="N25:P25"/>
    <mergeCell ref="N27:P27"/>
    <mergeCell ref="B21:D21"/>
    <mergeCell ref="B25:D25"/>
    <mergeCell ref="B27:D27"/>
    <mergeCell ref="H21:J21"/>
    <mergeCell ref="H25:J25"/>
    <mergeCell ref="H13:O15"/>
    <mergeCell ref="H6:O6"/>
    <mergeCell ref="G1:L1"/>
    <mergeCell ref="B5:F5"/>
    <mergeCell ref="H20:L20"/>
    <mergeCell ref="N20:R20"/>
    <mergeCell ref="B20:F20"/>
    <mergeCell ref="H7:O9"/>
    <mergeCell ref="H10:O12"/>
    <mergeCell ref="B16:D16"/>
    <mergeCell ref="B18:D18"/>
  </mergeCells>
  <conditionalFormatting sqref="E21">
    <cfRule type="expression" dxfId="39" priority="4">
      <formula>"""not feasible"""</formula>
    </cfRule>
  </conditionalFormatting>
  <conditionalFormatting sqref="E21 K21 Q21">
    <cfRule type="containsText" dxfId="38" priority="3" operator="containsText" text="not feasible">
      <formula>NOT(ISERROR(SEARCH("not feasible",E21)))</formula>
    </cfRule>
  </conditionalFormatting>
  <conditionalFormatting sqref="E29 K29 Q29">
    <cfRule type="containsText" dxfId="37" priority="1" operator="containsText" text="no payback">
      <formula>NOT(ISERROR(SEARCH("no payback",E29)))</formula>
    </cfRule>
  </conditionalFormatting>
  <printOptions horizontalCentered="1" verticalCentered="1"/>
  <pageMargins left="0.23622047244094491" right="0.23622047244094491" top="0" bottom="0" header="0.31496062992125984" footer="0.31496062992125984"/>
  <pageSetup paperSize="9" scale="34" fitToWidth="0" fitToHeight="0" orientation="landscape" r:id="rId1"/>
  <rowBreaks count="2" manualBreakCount="2">
    <brk id="88" max="24" man="1"/>
    <brk id="181" max="24"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NOT(ISERROR(SEARCH("-",E23)))</xm:f>
            <xm:f>"-"</xm:f>
            <x14:dxf>
              <font>
                <color rgb="FF9C0006"/>
              </font>
              <fill>
                <patternFill>
                  <bgColor rgb="FFFFC7CE"/>
                </patternFill>
              </fill>
            </x14:dxf>
          </x14:cfRule>
          <xm:sqref>E23 K23 Q23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E32"/>
  <sheetViews>
    <sheetView workbookViewId="0"/>
  </sheetViews>
  <sheetFormatPr baseColWidth="10" defaultColWidth="8.7265625" defaultRowHeight="14.5" x14ac:dyDescent="0.35"/>
  <cols>
    <col min="1" max="1" width="38.453125" style="371" customWidth="1"/>
    <col min="2" max="2" width="35.1796875" style="371" customWidth="1"/>
    <col min="3" max="3" width="37.7265625" style="371" customWidth="1"/>
    <col min="4" max="4" width="7.453125" style="371" customWidth="1"/>
    <col min="5" max="5" width="4.1796875" style="371" customWidth="1"/>
    <col min="6" max="16384" width="8.7265625" style="371"/>
  </cols>
  <sheetData>
    <row r="1" spans="1:5" x14ac:dyDescent="0.35">
      <c r="A1" s="369"/>
      <c r="B1" s="369"/>
      <c r="C1" s="370"/>
      <c r="D1" s="370"/>
      <c r="E1" s="370"/>
    </row>
    <row r="2" spans="1:5" ht="21" x14ac:dyDescent="0.35">
      <c r="A2" s="509" t="s">
        <v>234</v>
      </c>
      <c r="B2" s="510"/>
      <c r="C2" s="510"/>
      <c r="D2" s="370"/>
      <c r="E2" s="370"/>
    </row>
    <row r="3" spans="1:5" x14ac:dyDescent="0.35">
      <c r="A3" s="369"/>
      <c r="B3" s="369"/>
      <c r="C3" s="369"/>
      <c r="D3" s="369"/>
      <c r="E3" s="369"/>
    </row>
    <row r="4" spans="1:5" x14ac:dyDescent="0.35">
      <c r="A4" s="372" t="s">
        <v>235</v>
      </c>
      <c r="B4" s="372"/>
    </row>
    <row r="5" spans="1:5" ht="49" customHeight="1" x14ac:dyDescent="0.35">
      <c r="A5" s="511" t="s">
        <v>236</v>
      </c>
      <c r="B5" s="511"/>
      <c r="C5" s="511"/>
      <c r="D5" s="511"/>
      <c r="E5" s="511"/>
    </row>
    <row r="6" spans="1:5" x14ac:dyDescent="0.35">
      <c r="A6" s="373" t="s">
        <v>237</v>
      </c>
      <c r="B6" s="373" t="s">
        <v>238</v>
      </c>
      <c r="C6" s="373" t="s">
        <v>239</v>
      </c>
    </row>
    <row r="7" spans="1:5" x14ac:dyDescent="0.35">
      <c r="A7" s="374" t="s">
        <v>92</v>
      </c>
      <c r="B7" s="371" t="s">
        <v>255</v>
      </c>
      <c r="C7" s="371" t="s">
        <v>240</v>
      </c>
    </row>
    <row r="8" spans="1:5" x14ac:dyDescent="0.35">
      <c r="A8" s="377" t="s">
        <v>95</v>
      </c>
      <c r="B8" s="371" t="s">
        <v>255</v>
      </c>
      <c r="C8" s="371" t="s">
        <v>241</v>
      </c>
    </row>
    <row r="9" spans="1:5" ht="29" x14ac:dyDescent="0.35">
      <c r="A9" s="377" t="s">
        <v>94</v>
      </c>
      <c r="B9" s="371" t="s">
        <v>255</v>
      </c>
      <c r="C9" s="371" t="s">
        <v>242</v>
      </c>
    </row>
    <row r="10" spans="1:5" ht="29" x14ac:dyDescent="0.35">
      <c r="A10" s="377" t="s">
        <v>91</v>
      </c>
      <c r="B10" s="371" t="s">
        <v>255</v>
      </c>
      <c r="C10" s="371" t="s">
        <v>243</v>
      </c>
    </row>
    <row r="11" spans="1:5" ht="29" x14ac:dyDescent="0.35">
      <c r="A11" s="377" t="s">
        <v>93</v>
      </c>
      <c r="B11" s="371" t="s">
        <v>255</v>
      </c>
      <c r="C11" s="371" t="s">
        <v>244</v>
      </c>
    </row>
    <row r="12" spans="1:5" x14ac:dyDescent="0.35">
      <c r="A12" s="371" t="s">
        <v>252</v>
      </c>
      <c r="B12" s="371" t="s">
        <v>255</v>
      </c>
      <c r="C12" s="371" t="s">
        <v>253</v>
      </c>
    </row>
    <row r="13" spans="1:5" x14ac:dyDescent="0.35">
      <c r="A13" s="374" t="s">
        <v>90</v>
      </c>
      <c r="B13" s="371" t="s">
        <v>255</v>
      </c>
      <c r="C13" s="371" t="s">
        <v>245</v>
      </c>
    </row>
    <row r="14" spans="1:5" x14ac:dyDescent="0.35">
      <c r="A14" s="374" t="s">
        <v>88</v>
      </c>
      <c r="B14" s="371" t="s">
        <v>254</v>
      </c>
      <c r="C14" s="371" t="s">
        <v>246</v>
      </c>
    </row>
    <row r="15" spans="1:5" x14ac:dyDescent="0.35">
      <c r="A15" s="374" t="s">
        <v>89</v>
      </c>
      <c r="B15" s="371" t="s">
        <v>254</v>
      </c>
      <c r="C15" s="371" t="s">
        <v>247</v>
      </c>
    </row>
    <row r="16" spans="1:5" x14ac:dyDescent="0.35">
      <c r="A16" s="374" t="s">
        <v>61</v>
      </c>
      <c r="B16" s="371" t="s">
        <v>255</v>
      </c>
      <c r="C16" s="371" t="s">
        <v>248</v>
      </c>
    </row>
    <row r="17" spans="1:3" x14ac:dyDescent="0.35">
      <c r="A17" s="371" t="s">
        <v>82</v>
      </c>
      <c r="B17" s="371" t="s">
        <v>255</v>
      </c>
      <c r="C17" s="374" t="s">
        <v>249</v>
      </c>
    </row>
    <row r="18" spans="1:3" x14ac:dyDescent="0.35">
      <c r="A18" s="371" t="s">
        <v>81</v>
      </c>
      <c r="B18" s="371" t="s">
        <v>255</v>
      </c>
      <c r="C18" s="371" t="s">
        <v>250</v>
      </c>
    </row>
    <row r="19" spans="1:3" x14ac:dyDescent="0.35">
      <c r="A19" s="374" t="s">
        <v>80</v>
      </c>
      <c r="B19" s="371" t="s">
        <v>255</v>
      </c>
      <c r="C19" s="371" t="s">
        <v>251</v>
      </c>
    </row>
    <row r="21" spans="1:3" x14ac:dyDescent="0.35">
      <c r="A21" s="374"/>
    </row>
    <row r="22" spans="1:3" x14ac:dyDescent="0.35">
      <c r="A22" s="374"/>
    </row>
    <row r="23" spans="1:3" x14ac:dyDescent="0.35">
      <c r="A23" s="374"/>
    </row>
    <row r="24" spans="1:3" x14ac:dyDescent="0.35">
      <c r="A24" s="374"/>
    </row>
    <row r="25" spans="1:3" x14ac:dyDescent="0.35">
      <c r="A25" s="374"/>
    </row>
    <row r="26" spans="1:3" x14ac:dyDescent="0.35">
      <c r="A26" s="374"/>
    </row>
    <row r="27" spans="1:3" x14ac:dyDescent="0.35">
      <c r="A27" s="374"/>
    </row>
    <row r="28" spans="1:3" x14ac:dyDescent="0.35">
      <c r="A28" s="374"/>
    </row>
    <row r="29" spans="1:3" x14ac:dyDescent="0.35">
      <c r="A29" s="374"/>
    </row>
    <row r="30" spans="1:3" x14ac:dyDescent="0.35">
      <c r="A30" s="374"/>
    </row>
    <row r="31" spans="1:3" x14ac:dyDescent="0.35">
      <c r="A31" s="374"/>
    </row>
    <row r="32" spans="1:3" x14ac:dyDescent="0.35">
      <c r="A32" s="374"/>
    </row>
  </sheetData>
  <sheetProtection algorithmName="SHA-512" hashValue="YuyPqROcssEgEsInWz/lC2A5GO88qCFwNaQe+4Ltr5XntDMjpVZMrypCyKnGsKClWuMkvAgTh6zoZqkNfJ6Wlg==" saltValue="qbqIXd9783ujonSWMAuk/A==" spinCount="100000" sheet="1" objects="1" scenarios="1"/>
  <sortState xmlns:xlrd2="http://schemas.microsoft.com/office/spreadsheetml/2017/richdata2" ref="A7:B18">
    <sortCondition ref="A7:A18"/>
  </sortState>
  <mergeCells count="2">
    <mergeCell ref="A2:C2"/>
    <mergeCell ref="A5:E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7"/>
  <dimension ref="A1:AD197"/>
  <sheetViews>
    <sheetView zoomScale="80" zoomScaleNormal="80" workbookViewId="0">
      <pane ySplit="11" topLeftCell="A12" activePane="bottomLeft" state="frozen"/>
      <selection pane="bottomLeft" activeCell="D26" sqref="D26"/>
    </sheetView>
  </sheetViews>
  <sheetFormatPr baseColWidth="10" defaultColWidth="11.453125" defaultRowHeight="12.5" outlineLevelRow="1" x14ac:dyDescent="0.25"/>
  <cols>
    <col min="1" max="1" width="39.54296875" customWidth="1"/>
    <col min="2" max="2" width="16.54296875" bestFit="1" customWidth="1"/>
    <col min="3" max="3" width="16.54296875" customWidth="1"/>
    <col min="4" max="4" width="11.54296875" bestFit="1" customWidth="1"/>
    <col min="5" max="5" width="37.81640625" customWidth="1"/>
    <col min="6" max="18" width="11.54296875" bestFit="1" customWidth="1"/>
    <col min="19" max="19" width="15.54296875" bestFit="1" customWidth="1"/>
    <col min="20" max="29" width="11.54296875" bestFit="1" customWidth="1"/>
  </cols>
  <sheetData>
    <row r="1" spans="1:30" x14ac:dyDescent="0.25">
      <c r="A1" s="134" t="s">
        <v>45</v>
      </c>
      <c r="B1" s="28">
        <f>Entradas!E14</f>
        <v>0.03</v>
      </c>
      <c r="C1" s="135"/>
    </row>
    <row r="2" spans="1:30" x14ac:dyDescent="0.25">
      <c r="A2" s="136" t="s">
        <v>8</v>
      </c>
      <c r="B2" s="137">
        <f>Entradas!E10</f>
        <v>2.7E-2</v>
      </c>
      <c r="C2" s="138"/>
    </row>
    <row r="3" spans="1:30" x14ac:dyDescent="0.25">
      <c r="A3" s="136" t="s">
        <v>76</v>
      </c>
      <c r="B3" s="139">
        <f>Entradas!E24</f>
        <v>16459141</v>
      </c>
      <c r="C3" s="138" t="str">
        <f>IF(Entradas!$E$8="","",Entradas!$E$8)</f>
        <v>CLP</v>
      </c>
    </row>
    <row r="4" spans="1:30" x14ac:dyDescent="0.25">
      <c r="A4" s="136" t="s">
        <v>74</v>
      </c>
      <c r="B4" s="27">
        <f>Entradas!E26</f>
        <v>1</v>
      </c>
      <c r="C4" s="138"/>
    </row>
    <row r="5" spans="1:30" x14ac:dyDescent="0.25">
      <c r="A5" s="136" t="s">
        <v>53</v>
      </c>
      <c r="B5" s="27">
        <f>Entradas!E16</f>
        <v>3.8399999999999997E-2</v>
      </c>
      <c r="C5" s="138"/>
    </row>
    <row r="6" spans="1:30" x14ac:dyDescent="0.25">
      <c r="A6" s="136" t="s">
        <v>63</v>
      </c>
      <c r="B6" s="27">
        <f>Entradas!E18</f>
        <v>0.1</v>
      </c>
      <c r="C6" s="138"/>
    </row>
    <row r="7" spans="1:30" x14ac:dyDescent="0.25">
      <c r="A7" s="136" t="s">
        <v>55</v>
      </c>
      <c r="B7" s="27">
        <f>Entradas!E12</f>
        <v>4.4999999999999998E-2</v>
      </c>
      <c r="C7" s="138"/>
    </row>
    <row r="8" spans="1:30" x14ac:dyDescent="0.25">
      <c r="A8" s="136" t="s">
        <v>83</v>
      </c>
      <c r="B8" s="121">
        <f>Entradas!E20</f>
        <v>0</v>
      </c>
      <c r="C8" s="138" t="str">
        <f>IF(Entradas!$E$8="","",Entradas!$E$8)</f>
        <v>CLP</v>
      </c>
    </row>
    <row r="9" spans="1:30" x14ac:dyDescent="0.25">
      <c r="A9" s="140" t="s">
        <v>46</v>
      </c>
      <c r="B9" s="141">
        <f>Entradas!E22</f>
        <v>32.6</v>
      </c>
      <c r="C9" s="142" t="str">
        <f>Entradas!F22</f>
        <v>m³ por día</v>
      </c>
    </row>
    <row r="11" spans="1:30" x14ac:dyDescent="0.25">
      <c r="A11" s="143"/>
      <c r="B11" s="143"/>
      <c r="C11" s="144" t="s">
        <v>48</v>
      </c>
      <c r="D11" s="145">
        <v>0</v>
      </c>
      <c r="E11" s="145">
        <v>1</v>
      </c>
      <c r="F11" s="145">
        <v>2</v>
      </c>
      <c r="G11" s="145">
        <v>3</v>
      </c>
      <c r="H11" s="145">
        <v>4</v>
      </c>
      <c r="I11" s="145">
        <v>5</v>
      </c>
      <c r="J11" s="145">
        <v>6</v>
      </c>
      <c r="K11" s="145">
        <v>7</v>
      </c>
      <c r="L11" s="145">
        <v>8</v>
      </c>
      <c r="M11" s="145">
        <v>9</v>
      </c>
      <c r="N11" s="145">
        <v>10</v>
      </c>
      <c r="O11" s="145">
        <v>11</v>
      </c>
      <c r="P11" s="145">
        <v>12</v>
      </c>
      <c r="Q11" s="145">
        <v>13</v>
      </c>
      <c r="R11" s="145">
        <v>14</v>
      </c>
      <c r="S11" s="145">
        <v>15</v>
      </c>
      <c r="T11" s="145">
        <v>16</v>
      </c>
      <c r="U11" s="145">
        <v>17</v>
      </c>
      <c r="V11" s="145">
        <v>18</v>
      </c>
      <c r="W11" s="145">
        <v>19</v>
      </c>
      <c r="X11" s="145">
        <v>20</v>
      </c>
      <c r="Y11" s="145">
        <v>21</v>
      </c>
      <c r="Z11" s="145">
        <v>22</v>
      </c>
      <c r="AA11" s="145">
        <v>23</v>
      </c>
      <c r="AB11" s="145">
        <v>24</v>
      </c>
      <c r="AC11" s="145">
        <v>25</v>
      </c>
      <c r="AD11" s="146"/>
    </row>
    <row r="12" spans="1:30" x14ac:dyDescent="0.25">
      <c r="A12" s="147"/>
      <c r="B12" s="148"/>
      <c r="C12" s="149" t="str">
        <f>IF(Entradas!$E$8="","",Entradas!$E$8)</f>
        <v>CLP</v>
      </c>
      <c r="D12" s="150">
        <v>0</v>
      </c>
      <c r="E12" s="151">
        <f>B3*B4</f>
        <v>16459141</v>
      </c>
      <c r="F12" s="151">
        <f>E12*(1+(1*$B$1))</f>
        <v>16952915.23</v>
      </c>
      <c r="G12" s="151">
        <f>F12*(1+(1*$B$1))</f>
        <v>17461502.686900001</v>
      </c>
      <c r="H12" s="151">
        <f t="shared" ref="H12:AC12" si="0">G12*(1+(1*$B$1))</f>
        <v>17985347.767507002</v>
      </c>
      <c r="I12" s="151">
        <f t="shared" si="0"/>
        <v>18524908.200532213</v>
      </c>
      <c r="J12" s="151">
        <f t="shared" si="0"/>
        <v>19080655.446548179</v>
      </c>
      <c r="K12" s="151">
        <f t="shared" si="0"/>
        <v>19653075.109944623</v>
      </c>
      <c r="L12" s="151">
        <f t="shared" si="0"/>
        <v>20242667.363242961</v>
      </c>
      <c r="M12" s="151">
        <f t="shared" si="0"/>
        <v>20849947.384140249</v>
      </c>
      <c r="N12" s="151">
        <f t="shared" si="0"/>
        <v>21475445.805664457</v>
      </c>
      <c r="O12" s="151">
        <f t="shared" si="0"/>
        <v>22119709.179834392</v>
      </c>
      <c r="P12" s="151">
        <f t="shared" si="0"/>
        <v>22783300.455229424</v>
      </c>
      <c r="Q12" s="151">
        <f t="shared" si="0"/>
        <v>23466799.468886308</v>
      </c>
      <c r="R12" s="151">
        <f t="shared" si="0"/>
        <v>24170803.452952899</v>
      </c>
      <c r="S12" s="151">
        <f t="shared" si="0"/>
        <v>24895927.556541488</v>
      </c>
      <c r="T12" s="151">
        <f t="shared" si="0"/>
        <v>25642805.383237734</v>
      </c>
      <c r="U12" s="151">
        <f t="shared" si="0"/>
        <v>26412089.544734865</v>
      </c>
      <c r="V12" s="151">
        <f t="shared" si="0"/>
        <v>27204452.231076911</v>
      </c>
      <c r="W12" s="151">
        <f t="shared" si="0"/>
        <v>28020585.798009221</v>
      </c>
      <c r="X12" s="151">
        <f t="shared" si="0"/>
        <v>28861203.371949498</v>
      </c>
      <c r="Y12" s="151">
        <f t="shared" si="0"/>
        <v>29727039.473107982</v>
      </c>
      <c r="Z12" s="151">
        <f t="shared" si="0"/>
        <v>30618850.657301221</v>
      </c>
      <c r="AA12" s="151">
        <f t="shared" si="0"/>
        <v>31537416.177020259</v>
      </c>
      <c r="AB12" s="151">
        <f t="shared" si="0"/>
        <v>32483538.66233087</v>
      </c>
      <c r="AC12" s="151">
        <f t="shared" si="0"/>
        <v>33458044.822200797</v>
      </c>
      <c r="AD12" s="152"/>
    </row>
    <row r="13" spans="1:30" x14ac:dyDescent="0.25">
      <c r="A13" s="153" t="s">
        <v>75</v>
      </c>
      <c r="B13" s="148"/>
      <c r="C13" s="149"/>
      <c r="D13" s="150"/>
      <c r="E13" s="154"/>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52"/>
    </row>
    <row r="14" spans="1:30" x14ac:dyDescent="0.25">
      <c r="A14" s="155" t="b">
        <v>1</v>
      </c>
      <c r="B14" s="148"/>
      <c r="C14" s="149" t="s">
        <v>19</v>
      </c>
      <c r="D14" s="156">
        <f>IF($A$14=TRUE,D15,NA())</f>
        <v>0</v>
      </c>
      <c r="E14" s="156">
        <f>IF($A$14=TRUE,E15,NA())</f>
        <v>16459141</v>
      </c>
      <c r="F14" s="156">
        <f t="shared" ref="F14:AC14" si="1">IF($A$14=TRUE,F15,NA())</f>
        <v>33412056.23</v>
      </c>
      <c r="G14" s="156">
        <f t="shared" si="1"/>
        <v>50873558.916900001</v>
      </c>
      <c r="H14" s="156">
        <f t="shared" si="1"/>
        <v>68858906.684406996</v>
      </c>
      <c r="I14" s="156">
        <f t="shared" si="1"/>
        <v>87383814.884939209</v>
      </c>
      <c r="J14" s="156">
        <f t="shared" si="1"/>
        <v>106464470.33148739</v>
      </c>
      <c r="K14" s="156">
        <f t="shared" si="1"/>
        <v>126117545.44143201</v>
      </c>
      <c r="L14" s="156">
        <f t="shared" si="1"/>
        <v>146360212.80467498</v>
      </c>
      <c r="M14" s="156">
        <f t="shared" si="1"/>
        <v>167210160.18881524</v>
      </c>
      <c r="N14" s="156">
        <f t="shared" si="1"/>
        <v>188685605.99447969</v>
      </c>
      <c r="O14" s="156">
        <f t="shared" si="1"/>
        <v>210805315.17431408</v>
      </c>
      <c r="P14" s="156">
        <f t="shared" si="1"/>
        <v>233588615.62954351</v>
      </c>
      <c r="Q14" s="156">
        <f t="shared" si="1"/>
        <v>257055415.09842983</v>
      </c>
      <c r="R14" s="156">
        <f t="shared" si="1"/>
        <v>281226218.55138272</v>
      </c>
      <c r="S14" s="156">
        <f t="shared" si="1"/>
        <v>306122146.10792422</v>
      </c>
      <c r="T14" s="156">
        <f t="shared" si="1"/>
        <v>331764951.49116194</v>
      </c>
      <c r="U14" s="156">
        <f t="shared" si="1"/>
        <v>358177041.03589678</v>
      </c>
      <c r="V14" s="156">
        <f t="shared" si="1"/>
        <v>385381493.26697367</v>
      </c>
      <c r="W14" s="156">
        <f t="shared" si="1"/>
        <v>413402079.06498289</v>
      </c>
      <c r="X14" s="156">
        <f t="shared" si="1"/>
        <v>442263282.43693238</v>
      </c>
      <c r="Y14" s="156">
        <f t="shared" si="1"/>
        <v>471990321.91004038</v>
      </c>
      <c r="Z14" s="156">
        <f t="shared" si="1"/>
        <v>502609172.56734163</v>
      </c>
      <c r="AA14" s="156">
        <f t="shared" si="1"/>
        <v>534146588.74436188</v>
      </c>
      <c r="AB14" s="156">
        <f t="shared" si="1"/>
        <v>566630127.40669274</v>
      </c>
      <c r="AC14" s="156">
        <f t="shared" si="1"/>
        <v>600088172.22889352</v>
      </c>
      <c r="AD14" s="152"/>
    </row>
    <row r="15" spans="1:30" x14ac:dyDescent="0.25">
      <c r="A15" s="157"/>
      <c r="B15" s="158"/>
      <c r="C15" s="159"/>
      <c r="D15" s="160">
        <v>0</v>
      </c>
      <c r="E15" s="160">
        <f>SUM(E12)</f>
        <v>16459141</v>
      </c>
      <c r="F15" s="160">
        <f>SUM($E$12:F12)</f>
        <v>33412056.23</v>
      </c>
      <c r="G15" s="160">
        <f>SUM($E$12:G12)</f>
        <v>50873558.916900001</v>
      </c>
      <c r="H15" s="160">
        <f>SUM($E$12:H12)</f>
        <v>68858906.684406996</v>
      </c>
      <c r="I15" s="160">
        <f>SUM($E$12:I12)</f>
        <v>87383814.884939209</v>
      </c>
      <c r="J15" s="160">
        <f>SUM($E$12:J12)</f>
        <v>106464470.33148739</v>
      </c>
      <c r="K15" s="160">
        <f>SUM($E$12:K12)</f>
        <v>126117545.44143201</v>
      </c>
      <c r="L15" s="160">
        <f>SUM($E$12:L12)</f>
        <v>146360212.80467498</v>
      </c>
      <c r="M15" s="160">
        <f>SUM($E$12:M12)</f>
        <v>167210160.18881524</v>
      </c>
      <c r="N15" s="160">
        <f>SUM($E$12:N12)</f>
        <v>188685605.99447969</v>
      </c>
      <c r="O15" s="160">
        <f>SUM($E$12:O12)</f>
        <v>210805315.17431408</v>
      </c>
      <c r="P15" s="160">
        <f>SUM($E$12:P12)</f>
        <v>233588615.62954351</v>
      </c>
      <c r="Q15" s="160">
        <f>SUM($E$12:Q12)</f>
        <v>257055415.09842983</v>
      </c>
      <c r="R15" s="160">
        <f>SUM($E$12:R12)</f>
        <v>281226218.55138272</v>
      </c>
      <c r="S15" s="160">
        <f>SUM($E$12:S12)</f>
        <v>306122146.10792422</v>
      </c>
      <c r="T15" s="160">
        <f>SUM($E$12:T12)</f>
        <v>331764951.49116194</v>
      </c>
      <c r="U15" s="160">
        <f>SUM($E$12:U12)</f>
        <v>358177041.03589678</v>
      </c>
      <c r="V15" s="160">
        <f>SUM($E$12:V12)</f>
        <v>385381493.26697367</v>
      </c>
      <c r="W15" s="160">
        <f>SUM($E$12:W12)</f>
        <v>413402079.06498289</v>
      </c>
      <c r="X15" s="160">
        <f>SUM($E$12:X12)</f>
        <v>442263282.43693238</v>
      </c>
      <c r="Y15" s="160">
        <f>SUM($E$12:Y12)</f>
        <v>471990321.91004038</v>
      </c>
      <c r="Z15" s="160">
        <f>SUM($E$12:Z12)</f>
        <v>502609172.56734163</v>
      </c>
      <c r="AA15" s="160">
        <f>SUM($E$12:AA12)</f>
        <v>534146588.74436188</v>
      </c>
      <c r="AB15" s="160">
        <f>SUM($E$12:AB12)</f>
        <v>566630127.40669274</v>
      </c>
      <c r="AC15" s="160">
        <f>SUM($E$12:AC12)</f>
        <v>600088172.22889352</v>
      </c>
      <c r="AD15" s="159"/>
    </row>
    <row r="16" spans="1:30" x14ac:dyDescent="0.25">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row>
    <row r="17" spans="1:30" x14ac:dyDescent="0.2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row>
    <row r="18" spans="1:30" x14ac:dyDescent="0.25">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row>
    <row r="19" spans="1:30" x14ac:dyDescent="0.25">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row>
    <row r="21" spans="1:30" ht="13" x14ac:dyDescent="0.3">
      <c r="A21" s="83" t="str">
        <f>Entradas!D30</f>
        <v>Sistema de riego con energía solar</v>
      </c>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2"/>
    </row>
    <row r="22" spans="1:30" x14ac:dyDescent="0.25">
      <c r="A22" s="163"/>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5"/>
    </row>
    <row r="23" spans="1:30" x14ac:dyDescent="0.25">
      <c r="A23" s="163"/>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5"/>
    </row>
    <row r="24" spans="1:30" ht="14" x14ac:dyDescent="0.25">
      <c r="A24" s="166" t="str">
        <f>Entradas!C34</f>
        <v>Paneles solares</v>
      </c>
      <c r="B24" s="164"/>
      <c r="C24" s="164" t="str">
        <f>IF(Entradas!$E$8="","",Entradas!$E$8)</f>
        <v>CLP</v>
      </c>
      <c r="D24" s="164">
        <f>Entradas!E34</f>
        <v>2700000</v>
      </c>
      <c r="E24" s="167">
        <f>IF(MOD(E11,Entradas!$G$34)=0,($D$24*(1+$B$2)^E11),0)</f>
        <v>0</v>
      </c>
      <c r="F24" s="167">
        <f>IF(MOD(F11,Entradas!$G$34)=0,($D$24*(1+$B$2)^F11),0)</f>
        <v>0</v>
      </c>
      <c r="G24" s="167">
        <f>IF(MOD(G11,Entradas!$G$34)=0,($D$24*(1+$B$2)^G11),0)</f>
        <v>0</v>
      </c>
      <c r="H24" s="167">
        <f>IF(MOD(H11,Entradas!$G$34)=0,($D$24*(1+$B$2)^H11),0)</f>
        <v>0</v>
      </c>
      <c r="I24" s="167">
        <f>IF(MOD(I11,Entradas!$G$34)=0,($D$24*(1+$B$2)^I11),0)</f>
        <v>0</v>
      </c>
      <c r="J24" s="167">
        <f>IF(MOD(J11,Entradas!$G$34)=0,($D$24*(1+$B$2)^J11),0)</f>
        <v>0</v>
      </c>
      <c r="K24" s="167">
        <f>IF(MOD(K11,Entradas!$G$34)=0,($D$24*(1+$B$2)^K11),0)</f>
        <v>0</v>
      </c>
      <c r="L24" s="167">
        <f>IF(MOD(L11,Entradas!$G$34)=0,($D$24*(1+$B$2)^L11),0)</f>
        <v>0</v>
      </c>
      <c r="M24" s="167">
        <f>IF(MOD(M11,Entradas!$G$34)=0,($D$24*(1+$B$2)^M11),0)</f>
        <v>0</v>
      </c>
      <c r="N24" s="167">
        <f>IF(MOD(N11,Entradas!$G$34)=0,($D$24*(1+$B$2)^N11),0)</f>
        <v>0</v>
      </c>
      <c r="O24" s="167">
        <f>IF(MOD(O11,Entradas!$G$34)=0,($D$24*(1+$B$2)^O11),0)</f>
        <v>0</v>
      </c>
      <c r="P24" s="167">
        <f>IF(MOD(P11,Entradas!$G$34)=0,($D$24*(1+$B$2)^P11),0)</f>
        <v>0</v>
      </c>
      <c r="Q24" s="167">
        <f>IF(MOD(Q11,Entradas!$G$34)=0,($D$24*(1+$B$2)^Q11),0)</f>
        <v>0</v>
      </c>
      <c r="R24" s="167">
        <f>IF(MOD(R11,Entradas!$G$34)=0,($D$24*(1+$B$2)^R11),0)</f>
        <v>0</v>
      </c>
      <c r="S24" s="167">
        <f>IF(MOD(S11,Entradas!$G$34)=0,($D$24*(1+$B$2)^S11),0)</f>
        <v>0</v>
      </c>
      <c r="T24" s="167">
        <f>IF(MOD(T11,Entradas!$G$34)=0,($D$24*(1+$B$2)^T11),0)</f>
        <v>0</v>
      </c>
      <c r="U24" s="167">
        <f>IF(MOD(U11,Entradas!$G$34)=0,($D$24*(1+$B$2)^U11),0)</f>
        <v>0</v>
      </c>
      <c r="V24" s="167">
        <f>IF(MOD(V11,Entradas!$G$34)=0,($D$24*(1+$B$2)^V11),0)</f>
        <v>0</v>
      </c>
      <c r="W24" s="167">
        <f>IF(MOD(W11,Entradas!$G$34)=0,($D$24*(1+$B$2)^W11),0)</f>
        <v>0</v>
      </c>
      <c r="X24" s="167">
        <f>IF(MOD(X11,Entradas!$G$34)=0,($D$24*(1+$B$2)^X11),0)</f>
        <v>4600156.8095134972</v>
      </c>
      <c r="Y24" s="167">
        <f>IF(MOD(Y11,Entradas!$G$34)=0,($D$24*(1+$B$2)^Y11),0)</f>
        <v>0</v>
      </c>
      <c r="Z24" s="167">
        <f>IF(MOD(Z11,Entradas!$G$34)=0,($D$24*(1+$B$2)^Z11),0)</f>
        <v>0</v>
      </c>
      <c r="AA24" s="167">
        <f>IF(MOD(AA11,Entradas!$G$34)=0,($D$24*(1+$B$2)^AA11),0)</f>
        <v>0</v>
      </c>
      <c r="AB24" s="167">
        <f>IF(MOD(AB11,Entradas!$G$34)=0,($D$24*(1+$B$2)^AB11),0)</f>
        <v>0</v>
      </c>
      <c r="AC24" s="167">
        <f>IF(MOD(AC11,Entradas!$G$34)=0,($D$24*(1+$B$2)^AC11),0)</f>
        <v>0</v>
      </c>
      <c r="AD24" s="165"/>
    </row>
    <row r="25" spans="1:30" ht="14" x14ac:dyDescent="0.25">
      <c r="A25" s="166" t="str">
        <f>Entradas!C36</f>
        <v>Unidad de control</v>
      </c>
      <c r="B25" s="164"/>
      <c r="C25" s="164" t="str">
        <f>IF(Entradas!$E$8="","",Entradas!$E$8)</f>
        <v>CLP</v>
      </c>
      <c r="D25" s="164">
        <f>Entradas!E35</f>
        <v>0</v>
      </c>
      <c r="E25" s="167">
        <f>IF(MOD(E11,Entradas!$G$36)=0,($D$25*(1+$B$2)^E11),0)</f>
        <v>0</v>
      </c>
      <c r="F25" s="167">
        <f>IF(MOD(F11,Entradas!$G$36)=0,($D$25*(1+$B$2)^F11),0)</f>
        <v>0</v>
      </c>
      <c r="G25" s="167">
        <f>IF(MOD(G11,Entradas!$G$36)=0,($D$25*(1+$B$2)^G11),0)</f>
        <v>0</v>
      </c>
      <c r="H25" s="167">
        <f>IF(MOD(H11,Entradas!$G$36)=0,($D$25*(1+$B$2)^H11),0)</f>
        <v>0</v>
      </c>
      <c r="I25" s="167">
        <f>IF(MOD(I11,Entradas!$G$36)=0,($D$25*(1+$B$2)^I11),0)</f>
        <v>0</v>
      </c>
      <c r="J25" s="167">
        <f>IF(MOD(J11,Entradas!$G$36)=0,($D$25*(1+$B$2)^J11),0)</f>
        <v>0</v>
      </c>
      <c r="K25" s="167">
        <f>IF(MOD(K11,Entradas!$G$36)=0,($D$25*(1+$B$2)^K11),0)</f>
        <v>0</v>
      </c>
      <c r="L25" s="167">
        <f>IF(MOD(L11,Entradas!$G$36)=0,($D$25*(1+$B$2)^L11),0)</f>
        <v>0</v>
      </c>
      <c r="M25" s="167">
        <f>IF(MOD(M11,Entradas!$G$36)=0,($D$25*(1+$B$2)^M11),0)</f>
        <v>0</v>
      </c>
      <c r="N25" s="167">
        <f>IF(MOD(N11,Entradas!$G$36)=0,($D$25*(1+$B$2)^N11),0)</f>
        <v>0</v>
      </c>
      <c r="O25" s="167">
        <f>IF(MOD(O11,Entradas!$G$36)=0,($D$25*(1+$B$2)^O11),0)</f>
        <v>0</v>
      </c>
      <c r="P25" s="167">
        <f>IF(MOD(P11,Entradas!$G$36)=0,($D$25*(1+$B$2)^P11),0)</f>
        <v>0</v>
      </c>
      <c r="Q25" s="167">
        <f>IF(MOD(Q11,Entradas!$G$36)=0,($D$25*(1+$B$2)^Q11),0)</f>
        <v>0</v>
      </c>
      <c r="R25" s="167">
        <f>IF(MOD(R11,Entradas!$G$36)=0,($D$25*(1+$B$2)^R11),0)</f>
        <v>0</v>
      </c>
      <c r="S25" s="167">
        <f>IF(MOD(S11,Entradas!$G$36)=0,($D$25*(1+$B$2)^S11),0)</f>
        <v>0</v>
      </c>
      <c r="T25" s="167">
        <f>IF(MOD(T11,Entradas!$G$36)=0,($D$25*(1+$B$2)^T11),0)</f>
        <v>0</v>
      </c>
      <c r="U25" s="167">
        <f>IF(MOD(U11,Entradas!$G$36)=0,($D$25*(1+$B$2)^U11),0)</f>
        <v>0</v>
      </c>
      <c r="V25" s="167">
        <f>IF(MOD(V11,Entradas!$G$36)=0,($D$25*(1+$B$2)^V11),0)</f>
        <v>0</v>
      </c>
      <c r="W25" s="167">
        <f>IF(MOD(W11,Entradas!$G$36)=0,($D$25*(1+$B$2)^W11),0)</f>
        <v>0</v>
      </c>
      <c r="X25" s="167">
        <f>IF(MOD(X11,Entradas!$G$36)=0,($D$25*(1+$B$2)^X11),0)</f>
        <v>0</v>
      </c>
      <c r="Y25" s="167">
        <f>IF(MOD(Y11,Entradas!$G$36)=0,($D$25*(1+$B$2)^Y11),0)</f>
        <v>0</v>
      </c>
      <c r="Z25" s="167">
        <f>IF(MOD(Z11,Entradas!$G$36)=0,($D$25*(1+$B$2)^Z11),0)</f>
        <v>0</v>
      </c>
      <c r="AA25" s="167">
        <f>IF(MOD(AA11,Entradas!$G$36)=0,($D$25*(1+$B$2)^AA11),0)</f>
        <v>0</v>
      </c>
      <c r="AB25" s="167">
        <f>IF(MOD(AB11,Entradas!$G$36)=0,($D$25*(1+$B$2)^AB11),0)</f>
        <v>0</v>
      </c>
      <c r="AC25" s="167">
        <f>IF(MOD(AC11,Entradas!$G$36)=0,($D$25*(1+$B$2)^AC11),0)</f>
        <v>0</v>
      </c>
      <c r="AD25" s="165"/>
    </row>
    <row r="26" spans="1:30" ht="14" x14ac:dyDescent="0.25">
      <c r="A26" s="166" t="str">
        <f>Entradas!C37</f>
        <v>Bomba</v>
      </c>
      <c r="B26" s="164"/>
      <c r="C26" s="164" t="str">
        <f>IF(Entradas!$E$8="","",Entradas!$E$8)</f>
        <v>CLP</v>
      </c>
      <c r="D26" s="164">
        <f>Entradas!E37</f>
        <v>1700000</v>
      </c>
      <c r="E26" s="167">
        <f>IF(MOD(E11,Entradas!$G$37)=0,($D$26*(1+$B$2)^E11),0)</f>
        <v>0</v>
      </c>
      <c r="F26" s="167">
        <f>IF(MOD(F11,Entradas!$G$37)=0,($D$26*(1+$B$2)^F11),0)</f>
        <v>0</v>
      </c>
      <c r="G26" s="167">
        <f>IF(MOD(G11,Entradas!$G$37)=0,($D$26*(1+$B$2)^G11),0)</f>
        <v>0</v>
      </c>
      <c r="H26" s="167">
        <f>IF(MOD(H11,Entradas!$G$37)=0,($D$26*(1+$B$2)^H11),0)</f>
        <v>0</v>
      </c>
      <c r="I26" s="167">
        <f>IF(MOD(I11,Entradas!$G$37)=0,($D$26*(1+$B$2)^I11),0)</f>
        <v>1942232.152641641</v>
      </c>
      <c r="J26" s="167">
        <f>IF(MOD(J11,Entradas!$G$37)=0,($D$26*(1+$B$2)^J11),0)</f>
        <v>0</v>
      </c>
      <c r="K26" s="167">
        <f>IF(MOD(K11,Entradas!$G$37)=0,($D$26*(1+$B$2)^K11),0)</f>
        <v>0</v>
      </c>
      <c r="L26" s="167">
        <f>IF(MOD(L11,Entradas!$G$37)=0,($D$26*(1+$B$2)^L11),0)</f>
        <v>0</v>
      </c>
      <c r="M26" s="167">
        <f>IF(MOD(M11,Entradas!$G$37)=0,($D$26*(1+$B$2)^M11),0)</f>
        <v>0</v>
      </c>
      <c r="N26" s="167">
        <f>IF(MOD(N11,Entradas!$G$37)=0,($D$26*(1+$B$2)^N11),0)</f>
        <v>2218979.8439735193</v>
      </c>
      <c r="O26" s="167">
        <f>IF(MOD(O11,Entradas!$G$37)=0,($D$26*(1+$B$2)^O11),0)</f>
        <v>0</v>
      </c>
      <c r="P26" s="167">
        <f>IF(MOD(P11,Entradas!$G$37)=0,($D$26*(1+$B$2)^P11),0)</f>
        <v>0</v>
      </c>
      <c r="Q26" s="167">
        <f>IF(MOD(Q11,Entradas!$G$37)=0,($D$26*(1+$B$2)^Q11),0)</f>
        <v>0</v>
      </c>
      <c r="R26" s="167">
        <f>IF(MOD(R11,Entradas!$G$37)=0,($D$26*(1+$B$2)^R11),0)</f>
        <v>0</v>
      </c>
      <c r="S26" s="167">
        <f>IF(MOD(S11,Entradas!$G$37)=0,($D$26*(1+$B$2)^S11),0)</f>
        <v>2535161.1758994712</v>
      </c>
      <c r="T26" s="167">
        <f>IF(MOD(T11,Entradas!$G$37)=0,($D$26*(1+$B$2)^T11),0)</f>
        <v>0</v>
      </c>
      <c r="U26" s="167">
        <f>IF(MOD(U11,Entradas!$G$37)=0,($D$26*(1+$B$2)^U11),0)</f>
        <v>0</v>
      </c>
      <c r="V26" s="167">
        <f>IF(MOD(V11,Entradas!$G$37)=0,($D$26*(1+$B$2)^V11),0)</f>
        <v>0</v>
      </c>
      <c r="W26" s="167">
        <f>IF(MOD(W11,Entradas!$G$37)=0,($D$26*(1+$B$2)^W11),0)</f>
        <v>0</v>
      </c>
      <c r="X26" s="167">
        <f>IF(MOD(X11,Entradas!$G$37)=0,($D$26*(1+$B$2)^X11),0)</f>
        <v>2896395.0282122018</v>
      </c>
      <c r="Y26" s="167">
        <f>IF(MOD(Y11,Entradas!$G$37)=0,($D$26*(1+$B$2)^Y11),0)</f>
        <v>0</v>
      </c>
      <c r="Z26" s="167">
        <f>IF(MOD(Z11,Entradas!$G$37)=0,($D$26*(1+$B$2)^Z11),0)</f>
        <v>0</v>
      </c>
      <c r="AA26" s="167">
        <f>IF(MOD(AA11,Entradas!$G$37)=0,($D$26*(1+$B$2)^AA11),0)</f>
        <v>0</v>
      </c>
      <c r="AB26" s="167">
        <f>IF(MOD(AB11,Entradas!$G$37)=0,($D$26*(1+$B$2)^AB11),0)</f>
        <v>0</v>
      </c>
      <c r="AC26" s="167">
        <f>IF(MOD(AC11,Entradas!$G$37)=0,($D$26*(1+$B$2)^AC11),0)</f>
        <v>3309100.9120853711</v>
      </c>
      <c r="AD26" s="165"/>
    </row>
    <row r="27" spans="1:30" ht="14" x14ac:dyDescent="0.25">
      <c r="A27" s="166" t="s">
        <v>4</v>
      </c>
      <c r="B27" s="164"/>
      <c r="C27" s="164" t="str">
        <f>IF(Entradas!$E$8="","",Entradas!$E$8)</f>
        <v>CLP</v>
      </c>
      <c r="D27" s="164">
        <f>Entradas!E38</f>
        <v>135000</v>
      </c>
      <c r="E27" s="167">
        <f>IF(MOD(E11,Entradas!$G$38)=0,($D$27*(1+$B$2)^E11),0)</f>
        <v>0</v>
      </c>
      <c r="F27" s="167">
        <f>IF(MOD(F11,Entradas!$G$38)=0,($D$27*(1+$B$2)^F11),0)</f>
        <v>0</v>
      </c>
      <c r="G27" s="167">
        <f>IF(MOD(G11,Entradas!$G$38)=0,($D$27*(1+$B$2)^G11),0)</f>
        <v>0</v>
      </c>
      <c r="H27" s="167">
        <f>IF(MOD(H11,Entradas!$G$38)=0,($D$27*(1+$B$2)^H11),0)</f>
        <v>0</v>
      </c>
      <c r="I27" s="167">
        <f>IF(MOD(I11,Entradas!$G$38)=0,($D$27*(1+$B$2)^I11),0)</f>
        <v>154236.08270977737</v>
      </c>
      <c r="J27" s="167">
        <f>IF(MOD(J11,Entradas!$G$38)=0,($D$27*(1+$B$2)^J11),0)</f>
        <v>0</v>
      </c>
      <c r="K27" s="167">
        <f>IF(MOD(K11,Entradas!$G$38)=0,($D$27*(1+$B$2)^K11),0)</f>
        <v>0</v>
      </c>
      <c r="L27" s="167">
        <f>IF(MOD(L11,Entradas!$G$38)=0,($D$27*(1+$B$2)^L11),0)</f>
        <v>0</v>
      </c>
      <c r="M27" s="167">
        <f>IF(MOD(M11,Entradas!$G$38)=0,($D$27*(1+$B$2)^M11),0)</f>
        <v>0</v>
      </c>
      <c r="N27" s="167">
        <f>IF(MOD(N11,Entradas!$G$38)=0,($D$27*(1+$B$2)^N11),0)</f>
        <v>176213.10525672065</v>
      </c>
      <c r="O27" s="167">
        <f>IF(MOD(O11,Entradas!$G$38)=0,($D$27*(1+$B$2)^O11),0)</f>
        <v>0</v>
      </c>
      <c r="P27" s="167">
        <f>IF(MOD(P11,Entradas!$G$38)=0,($D$27*(1+$B$2)^P11),0)</f>
        <v>0</v>
      </c>
      <c r="Q27" s="167">
        <f>IF(MOD(Q11,Entradas!$G$38)=0,($D$27*(1+$B$2)^Q11),0)</f>
        <v>0</v>
      </c>
      <c r="R27" s="167">
        <f>IF(MOD(R11,Entradas!$G$38)=0,($D$27*(1+$B$2)^R11),0)</f>
        <v>0</v>
      </c>
      <c r="S27" s="167">
        <f>IF(MOD(S11,Entradas!$G$38)=0,($D$27*(1+$B$2)^S11),0)</f>
        <v>201321.62279201683</v>
      </c>
      <c r="T27" s="167">
        <f>IF(MOD(T11,Entradas!$G$38)=0,($D$27*(1+$B$2)^T11),0)</f>
        <v>0</v>
      </c>
      <c r="U27" s="167">
        <f>IF(MOD(U11,Entradas!$G$38)=0,($D$27*(1+$B$2)^U11),0)</f>
        <v>0</v>
      </c>
      <c r="V27" s="167">
        <f>IF(MOD(V11,Entradas!$G$38)=0,($D$27*(1+$B$2)^V11),0)</f>
        <v>0</v>
      </c>
      <c r="W27" s="167">
        <f>IF(MOD(W11,Entradas!$G$38)=0,($D$27*(1+$B$2)^W11),0)</f>
        <v>0</v>
      </c>
      <c r="X27" s="167">
        <f>IF(MOD(X11,Entradas!$G$38)=0,($D$27*(1+$B$2)^X11),0)</f>
        <v>230007.84047567486</v>
      </c>
      <c r="Y27" s="167">
        <f>IF(MOD(Y11,Entradas!$G$38)=0,($D$27*(1+$B$2)^Y11),0)</f>
        <v>0</v>
      </c>
      <c r="Z27" s="167">
        <f>IF(MOD(Z11,Entradas!$G$38)=0,($D$27*(1+$B$2)^Z11),0)</f>
        <v>0</v>
      </c>
      <c r="AA27" s="167">
        <f>IF(MOD(AA11,Entradas!$G$38)=0,($D$27*(1+$B$2)^AA11),0)</f>
        <v>0</v>
      </c>
      <c r="AB27" s="167">
        <f>IF(MOD(AB11,Entradas!$G$38)=0,($D$27*(1+$B$2)^AB11),0)</f>
        <v>0</v>
      </c>
      <c r="AC27" s="167">
        <f>IF(MOD(AC11,Entradas!$G$38)=0,($D$27*(1+$B$2)^AC11),0)</f>
        <v>262781.54301854421</v>
      </c>
      <c r="AD27" s="165"/>
    </row>
    <row r="28" spans="1:30" ht="14" x14ac:dyDescent="0.25">
      <c r="A28" s="166" t="s">
        <v>1</v>
      </c>
      <c r="B28" s="164"/>
      <c r="C28" s="164" t="str">
        <f>IF(Entradas!$E$8="","",Entradas!$E$8)</f>
        <v>CLP</v>
      </c>
      <c r="D28" s="164">
        <f>Entradas!E39</f>
        <v>370000</v>
      </c>
      <c r="E28" s="164">
        <f>IF(MOD(E11,Entradas!$G$39)=0,($D$28*(1+$B$2)^E11),0)</f>
        <v>0</v>
      </c>
      <c r="F28" s="164">
        <f>IF(MOD(F11,Entradas!$G$39)=0,($D$28*(1+$B$2)^F11),0)</f>
        <v>0</v>
      </c>
      <c r="G28" s="164">
        <f>IF(MOD(G11,Entradas!$G$39)=0,($D$28*(1+$B$2)^G11),0)</f>
        <v>0</v>
      </c>
      <c r="H28" s="164">
        <f>IF(MOD(H11,Entradas!$G$39)=0,($D$28*(1+$B$2)^H11),0)</f>
        <v>0</v>
      </c>
      <c r="I28" s="164">
        <f>IF(MOD(I11,Entradas!$G$39)=0,($D$28*(1+$B$2)^I11),0)</f>
        <v>0</v>
      </c>
      <c r="J28" s="164">
        <f>IF(MOD(J11,Entradas!$G$39)=0,($D$28*(1+$B$2)^J11),0)</f>
        <v>0</v>
      </c>
      <c r="K28" s="164">
        <f>IF(MOD(K11,Entradas!$G$39)=0,($D$28*(1+$B$2)^K11),0)</f>
        <v>0</v>
      </c>
      <c r="L28" s="164">
        <f>IF(MOD(L11,Entradas!$G$39)=0,($D$28*(1+$B$2)^L11),0)</f>
        <v>0</v>
      </c>
      <c r="M28" s="164">
        <f>IF(MOD(M11,Entradas!$G$39)=0,($D$28*(1+$B$2)^M11),0)</f>
        <v>0</v>
      </c>
      <c r="N28" s="164">
        <f>IF(MOD(N11,Entradas!$G$39)=0,($D$28*(1+$B$2)^N11),0)</f>
        <v>0</v>
      </c>
      <c r="O28" s="164">
        <f>IF(MOD(O11,Entradas!$G$39)=0,($D$28*(1+$B$2)^O11),0)</f>
        <v>0</v>
      </c>
      <c r="P28" s="164">
        <f>IF(MOD(P11,Entradas!$G$39)=0,($D$28*(1+$B$2)^P11),0)</f>
        <v>0</v>
      </c>
      <c r="Q28" s="164">
        <f>IF(MOD(Q11,Entradas!$G$39)=0,($D$28*(1+$B$2)^Q11),0)</f>
        <v>0</v>
      </c>
      <c r="R28" s="164">
        <f>IF(MOD(R11,Entradas!$G$39)=0,($D$28*(1+$B$2)^R11),0)</f>
        <v>0</v>
      </c>
      <c r="S28" s="164">
        <f>IF(MOD(S11,Entradas!$G$39)=0,($D$28*(1+$B$2)^S11),0)</f>
        <v>0</v>
      </c>
      <c r="T28" s="164">
        <f>IF(MOD(T11,Entradas!$G$39)=0,($D$28*(1+$B$2)^T11),0)</f>
        <v>0</v>
      </c>
      <c r="U28" s="164">
        <f>IF(MOD(U11,Entradas!$G$39)=0,($D$28*(1+$B$2)^U11),0)</f>
        <v>0</v>
      </c>
      <c r="V28" s="164">
        <f>IF(MOD(V11,Entradas!$G$39)=0,($D$28*(1+$B$2)^V11),0)</f>
        <v>0</v>
      </c>
      <c r="W28" s="164">
        <f>IF(MOD(W11,Entradas!$G$39)=0,($D$28*(1+$B$2)^W11),0)</f>
        <v>0</v>
      </c>
      <c r="X28" s="164">
        <f>IF(MOD(X11,Entradas!$G$39)=0,($D$28*(1+$B$2)^X11),0)</f>
        <v>630391.85908147926</v>
      </c>
      <c r="Y28" s="164">
        <f>IF(MOD(Y11,Entradas!$G$39)=0,($D$28*(1+$B$2)^Y11),0)</f>
        <v>0</v>
      </c>
      <c r="Z28" s="164">
        <f>IF(MOD(Z11,Entradas!$G$39)=0,($D$28*(1+$B$2)^Z11),0)</f>
        <v>0</v>
      </c>
      <c r="AA28" s="164">
        <f>IF(MOD(AA11,Entradas!$G$39)=0,($D$28*(1+$B$2)^AA11),0)</f>
        <v>0</v>
      </c>
      <c r="AB28" s="164">
        <f>IF(MOD(AB11,Entradas!$G$39)=0,($D$28*(1+$B$2)^AB11),0)</f>
        <v>0</v>
      </c>
      <c r="AC28" s="164">
        <f>IF(MOD(AC11,Entradas!$G$39)=0,($D$28*(1+$B$2)^AC11),0)</f>
        <v>0</v>
      </c>
      <c r="AD28" s="165"/>
    </row>
    <row r="29" spans="1:30" ht="14" x14ac:dyDescent="0.25">
      <c r="A29" s="166" t="s">
        <v>3</v>
      </c>
      <c r="B29" s="164"/>
      <c r="C29" s="164" t="str">
        <f>IF(Entradas!$E$8="","",Entradas!$E$8)</f>
        <v>CLP</v>
      </c>
      <c r="D29" s="164">
        <f>Entradas!E40</f>
        <v>535000</v>
      </c>
      <c r="E29" s="167">
        <f>IF(MOD(E11,Entradas!$G$40)=0,($D$29*(1+$B$2)^E11),0)</f>
        <v>0</v>
      </c>
      <c r="F29" s="167">
        <f>IF(MOD(F11,Entradas!$G$40)=0,($D$29*(1+$B$2)^F11),0)</f>
        <v>0</v>
      </c>
      <c r="G29" s="167">
        <f>IF(MOD(G11,Entradas!$G$40)=0,($D$29*(1+$B$2)^G11),0)</f>
        <v>0</v>
      </c>
      <c r="H29" s="167">
        <f>IF(MOD(H11,Entradas!$G$40)=0,($D$29*(1+$B$2)^H11),0)</f>
        <v>0</v>
      </c>
      <c r="I29" s="167">
        <f>IF(MOD(I11,Entradas!$G$40)=0,($D$29*(1+$B$2)^I11),0)</f>
        <v>611231.88333133992</v>
      </c>
      <c r="J29" s="167">
        <f>IF(MOD(J11,Entradas!$G$40)=0,($D$29*(1+$B$2)^J11),0)</f>
        <v>0</v>
      </c>
      <c r="K29" s="167">
        <f>IF(MOD(K11,Entradas!$G$40)=0,($D$29*(1+$B$2)^K11),0)</f>
        <v>0</v>
      </c>
      <c r="L29" s="167">
        <f>IF(MOD(L11,Entradas!$G$40)=0,($D$29*(1+$B$2)^L11),0)</f>
        <v>0</v>
      </c>
      <c r="M29" s="167">
        <f>IF(MOD(M11,Entradas!$G$40)=0,($D$29*(1+$B$2)^M11),0)</f>
        <v>0</v>
      </c>
      <c r="N29" s="167">
        <f>IF(MOD(N11,Entradas!$G$40)=0,($D$29*(1+$B$2)^N11),0)</f>
        <v>698326.0097210781</v>
      </c>
      <c r="O29" s="167">
        <f>IF(MOD(O11,Entradas!$G$40)=0,($D$29*(1+$B$2)^O11),0)</f>
        <v>0</v>
      </c>
      <c r="P29" s="167">
        <f>IF(MOD(P11,Entradas!$G$40)=0,($D$29*(1+$B$2)^P11),0)</f>
        <v>0</v>
      </c>
      <c r="Q29" s="167">
        <f>IF(MOD(Q11,Entradas!$G$40)=0,($D$29*(1+$B$2)^Q11),0)</f>
        <v>0</v>
      </c>
      <c r="R29" s="167">
        <f>IF(MOD(R11,Entradas!$G$40)=0,($D$29*(1+$B$2)^R11),0)</f>
        <v>0</v>
      </c>
      <c r="S29" s="167">
        <f>IF(MOD(S11,Entradas!$G$40)=0,($D$29*(1+$B$2)^S11),0)</f>
        <v>797830.13476836297</v>
      </c>
      <c r="T29" s="167">
        <f>IF(MOD(T11,Entradas!$G$40)=0,($D$29*(1+$B$2)^T11),0)</f>
        <v>0</v>
      </c>
      <c r="U29" s="167">
        <f>IF(MOD(U11,Entradas!$G$40)=0,($D$29*(1+$B$2)^U11),0)</f>
        <v>0</v>
      </c>
      <c r="V29" s="167">
        <f>IF(MOD(V11,Entradas!$G$40)=0,($D$29*(1+$B$2)^V11),0)</f>
        <v>0</v>
      </c>
      <c r="W29" s="167">
        <f>IF(MOD(W11,Entradas!$G$40)=0,($D$29*(1+$B$2)^W11),0)</f>
        <v>0</v>
      </c>
      <c r="X29" s="167">
        <f>IF(MOD(X11,Entradas!$G$40)=0,($D$29*(1+$B$2)^X11),0)</f>
        <v>911512.55299619294</v>
      </c>
      <c r="Y29" s="167">
        <f>IF(MOD(Y11,Entradas!$G$40)=0,($D$29*(1+$B$2)^Y11),0)</f>
        <v>0</v>
      </c>
      <c r="Z29" s="167">
        <f>IF(MOD(Z11,Entradas!$G$40)=0,($D$29*(1+$B$2)^Z11),0)</f>
        <v>0</v>
      </c>
      <c r="AA29" s="167">
        <f>IF(MOD(AA11,Entradas!$G$40)=0,($D$29*(1+$B$2)^AA11),0)</f>
        <v>0</v>
      </c>
      <c r="AB29" s="167">
        <f>IF(MOD(AB11,Entradas!$G$40)=0,($D$29*(1+$B$2)^AB11),0)</f>
        <v>0</v>
      </c>
      <c r="AC29" s="167">
        <f>IF(MOD(AC11,Entradas!$G$40)=0,($D$29*(1+$B$2)^AC11),0)</f>
        <v>1041393.5223327492</v>
      </c>
      <c r="AD29" s="165"/>
    </row>
    <row r="30" spans="1:30" ht="14" x14ac:dyDescent="0.25">
      <c r="A30" s="166" t="s">
        <v>2</v>
      </c>
      <c r="B30" s="164"/>
      <c r="C30" s="164" t="str">
        <f>IF(Entradas!$E$8="","",Entradas!$E$8)</f>
        <v>CLP</v>
      </c>
      <c r="D30" s="164">
        <f>Entradas!E41</f>
        <v>0</v>
      </c>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5"/>
    </row>
    <row r="31" spans="1:30" ht="14" x14ac:dyDescent="0.25">
      <c r="A31" s="166" t="s">
        <v>0</v>
      </c>
      <c r="B31" s="164"/>
      <c r="C31" s="164" t="str">
        <f>IF(Entradas!$E$8="","",Entradas!$E$8)</f>
        <v>CLP</v>
      </c>
      <c r="D31" s="164">
        <f>Entradas!E42</f>
        <v>170000</v>
      </c>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5"/>
    </row>
    <row r="32" spans="1:30" ht="14" x14ac:dyDescent="0.25">
      <c r="A32" s="166" t="s">
        <v>47</v>
      </c>
      <c r="B32" s="164"/>
      <c r="C32" s="164" t="str">
        <f>IF(Entradas!$E$8="","",Entradas!$E$8)</f>
        <v>CLP</v>
      </c>
      <c r="D32" s="164">
        <f>Entradas!E43</f>
        <v>0</v>
      </c>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5"/>
    </row>
    <row r="33" spans="1:30" x14ac:dyDescent="0.25">
      <c r="A33" s="164" t="s">
        <v>56</v>
      </c>
      <c r="B33" s="164"/>
      <c r="C33" s="168" t="str">
        <f>IF(Entradas!$E$8="","",Entradas!$E$8)</f>
        <v>CLP</v>
      </c>
      <c r="D33" s="168">
        <v>0</v>
      </c>
      <c r="E33" s="169">
        <f>IF(E11&lt;='Loan Repayment Solar'!Loan_Years,'Loan Repayment Solar'!Scheduled_Monthly_Payment,0)</f>
        <v>0</v>
      </c>
      <c r="F33" s="169">
        <f>IF(F11&lt;='Loan Repayment Solar'!Loan_Years,'Loan Repayment Solar'!Scheduled_Monthly_Payment,0)</f>
        <v>0</v>
      </c>
      <c r="G33" s="169">
        <f>IF(G11&lt;='Loan Repayment Solar'!Loan_Years,'Loan Repayment Solar'!Scheduled_Monthly_Payment,0)</f>
        <v>0</v>
      </c>
      <c r="H33" s="169">
        <f>IF(H11&lt;='Loan Repayment Solar'!Loan_Years,'Loan Repayment Solar'!Scheduled_Monthly_Payment,0)</f>
        <v>0</v>
      </c>
      <c r="I33" s="169">
        <f>IF(I11&lt;='Loan Repayment Solar'!Loan_Years,'Loan Repayment Solar'!Scheduled_Monthly_Payment,0)</f>
        <v>0</v>
      </c>
      <c r="J33" s="169">
        <f>IF(J11&lt;='Loan Repayment Solar'!Loan_Years,'Loan Repayment Solar'!Scheduled_Monthly_Payment,0)</f>
        <v>0</v>
      </c>
      <c r="K33" s="169">
        <f>IF(K11&lt;='Loan Repayment Solar'!Loan_Years,'Loan Repayment Solar'!Scheduled_Monthly_Payment,0)</f>
        <v>0</v>
      </c>
      <c r="L33" s="169">
        <f>IF(L11&lt;='Loan Repayment Solar'!Loan_Years,'Loan Repayment Solar'!Scheduled_Monthly_Payment,0)</f>
        <v>0</v>
      </c>
      <c r="M33" s="169">
        <f>IF(M11&lt;='Loan Repayment Solar'!Loan_Years,'Loan Repayment Solar'!Scheduled_Monthly_Payment,0)</f>
        <v>0</v>
      </c>
      <c r="N33" s="169">
        <f>IF(N11&lt;='Loan Repayment Solar'!Loan_Years,'Loan Repayment Solar'!Scheduled_Monthly_Payment,0)</f>
        <v>0</v>
      </c>
      <c r="O33" s="169">
        <f>IF(O11&lt;='Loan Repayment Solar'!Loan_Years,'Loan Repayment Solar'!Scheduled_Monthly_Payment,0)</f>
        <v>0</v>
      </c>
      <c r="P33" s="169">
        <f>IF(P11&lt;='Loan Repayment Solar'!Loan_Years,'Loan Repayment Solar'!Scheduled_Monthly_Payment,0)</f>
        <v>0</v>
      </c>
      <c r="Q33" s="169">
        <f>IF(Q11&lt;='Loan Repayment Solar'!Loan_Years,'Loan Repayment Solar'!Scheduled_Monthly_Payment,0)</f>
        <v>0</v>
      </c>
      <c r="R33" s="169">
        <f>IF(R11&lt;='Loan Repayment Solar'!Loan_Years,'Loan Repayment Solar'!Scheduled_Monthly_Payment,0)</f>
        <v>0</v>
      </c>
      <c r="S33" s="169">
        <f>IF(S11&lt;='Loan Repayment Solar'!Loan_Years,'Loan Repayment Solar'!Scheduled_Monthly_Payment,0)</f>
        <v>0</v>
      </c>
      <c r="T33" s="169">
        <f>IF(T11&lt;='Loan Repayment Solar'!Loan_Years,'Loan Repayment Solar'!Scheduled_Monthly_Payment,0)</f>
        <v>0</v>
      </c>
      <c r="U33" s="169">
        <f>IF(U11&lt;='Loan Repayment Solar'!Loan_Years,'Loan Repayment Solar'!Scheduled_Monthly_Payment,0)</f>
        <v>0</v>
      </c>
      <c r="V33" s="169">
        <f>IF(V11&lt;='Loan Repayment Solar'!Loan_Years,'Loan Repayment Solar'!Scheduled_Monthly_Payment,0)</f>
        <v>0</v>
      </c>
      <c r="W33" s="169">
        <f>IF(W11&lt;='Loan Repayment Solar'!Loan_Years,'Loan Repayment Solar'!Scheduled_Monthly_Payment,0)</f>
        <v>0</v>
      </c>
      <c r="X33" s="169">
        <f>IF(X11&lt;='Loan Repayment Solar'!Loan_Years,'Loan Repayment Solar'!Scheduled_Monthly_Payment,0)</f>
        <v>0</v>
      </c>
      <c r="Y33" s="169">
        <f>IF(Y11&lt;='Loan Repayment Solar'!Loan_Years,'Loan Repayment Solar'!Scheduled_Monthly_Payment,0)</f>
        <v>0</v>
      </c>
      <c r="Z33" s="169">
        <f>IF(Z11&lt;='Loan Repayment Solar'!Loan_Years,'Loan Repayment Solar'!Scheduled_Monthly_Payment,0)</f>
        <v>0</v>
      </c>
      <c r="AA33" s="169">
        <f>IF(AA11&lt;='Loan Repayment Solar'!Loan_Years,'Loan Repayment Solar'!Scheduled_Monthly_Payment,0)</f>
        <v>0</v>
      </c>
      <c r="AB33" s="169">
        <f>IF(AB11&lt;='Loan Repayment Solar'!Loan_Years,'Loan Repayment Solar'!Scheduled_Monthly_Payment,0)</f>
        <v>0</v>
      </c>
      <c r="AC33" s="169">
        <f>IF(AC11&lt;='Loan Repayment Solar'!Loan_Years,'Loan Repayment Solar'!Scheduled_Monthly_Payment,0)</f>
        <v>0</v>
      </c>
      <c r="AD33" s="165"/>
    </row>
    <row r="34" spans="1:30" x14ac:dyDescent="0.25">
      <c r="A34" s="164" t="s">
        <v>54</v>
      </c>
      <c r="B34" s="164"/>
      <c r="C34" s="164" t="str">
        <f>IF(Entradas!$E$8="","",Entradas!$E$8)</f>
        <v>CLP</v>
      </c>
      <c r="D34" s="164">
        <v>0</v>
      </c>
      <c r="E34" s="164">
        <f>Entradas!E46</f>
        <v>0</v>
      </c>
      <c r="F34" s="167">
        <f>E34*(1+(1*$B$5))</f>
        <v>0</v>
      </c>
      <c r="G34" s="167">
        <f t="shared" ref="G34:AC34" si="2">F34*(1+(1*$B$5))</f>
        <v>0</v>
      </c>
      <c r="H34" s="167">
        <f t="shared" si="2"/>
        <v>0</v>
      </c>
      <c r="I34" s="167">
        <f t="shared" si="2"/>
        <v>0</v>
      </c>
      <c r="J34" s="167">
        <f t="shared" si="2"/>
        <v>0</v>
      </c>
      <c r="K34" s="167">
        <f t="shared" si="2"/>
        <v>0</v>
      </c>
      <c r="L34" s="167">
        <f t="shared" si="2"/>
        <v>0</v>
      </c>
      <c r="M34" s="167">
        <f t="shared" si="2"/>
        <v>0</v>
      </c>
      <c r="N34" s="167">
        <f t="shared" si="2"/>
        <v>0</v>
      </c>
      <c r="O34" s="167">
        <f t="shared" si="2"/>
        <v>0</v>
      </c>
      <c r="P34" s="167">
        <f t="shared" si="2"/>
        <v>0</v>
      </c>
      <c r="Q34" s="167">
        <f t="shared" si="2"/>
        <v>0</v>
      </c>
      <c r="R34" s="167">
        <f t="shared" si="2"/>
        <v>0</v>
      </c>
      <c r="S34" s="167">
        <f t="shared" si="2"/>
        <v>0</v>
      </c>
      <c r="T34" s="167">
        <f t="shared" si="2"/>
        <v>0</v>
      </c>
      <c r="U34" s="167">
        <f t="shared" si="2"/>
        <v>0</v>
      </c>
      <c r="V34" s="167">
        <f t="shared" si="2"/>
        <v>0</v>
      </c>
      <c r="W34" s="167">
        <f t="shared" si="2"/>
        <v>0</v>
      </c>
      <c r="X34" s="167">
        <f t="shared" si="2"/>
        <v>0</v>
      </c>
      <c r="Y34" s="167">
        <f t="shared" si="2"/>
        <v>0</v>
      </c>
      <c r="Z34" s="167">
        <f t="shared" si="2"/>
        <v>0</v>
      </c>
      <c r="AA34" s="167">
        <f t="shared" si="2"/>
        <v>0</v>
      </c>
      <c r="AB34" s="167">
        <f t="shared" si="2"/>
        <v>0</v>
      </c>
      <c r="AC34" s="167">
        <f t="shared" si="2"/>
        <v>0</v>
      </c>
      <c r="AD34" s="165"/>
    </row>
    <row r="35" spans="1:30" x14ac:dyDescent="0.25">
      <c r="A35" s="163" t="s">
        <v>9</v>
      </c>
      <c r="B35" s="164"/>
      <c r="C35" s="164" t="str">
        <f>IF(Entradas!$E$8="","",Entradas!$E$8)</f>
        <v>CLP</v>
      </c>
      <c r="D35" s="164">
        <v>0</v>
      </c>
      <c r="E35" s="164">
        <f>SUM(Entradas!E47:E48)</f>
        <v>40000</v>
      </c>
      <c r="F35" s="167">
        <f t="shared" ref="F35:AC35" si="3">E35*(1+(1*$B$2))</f>
        <v>41080</v>
      </c>
      <c r="G35" s="167">
        <f t="shared" si="3"/>
        <v>42189.159999999996</v>
      </c>
      <c r="H35" s="167">
        <f t="shared" si="3"/>
        <v>43328.267319999992</v>
      </c>
      <c r="I35" s="167">
        <f t="shared" si="3"/>
        <v>44498.130537639991</v>
      </c>
      <c r="J35" s="167">
        <f t="shared" si="3"/>
        <v>45699.580062156267</v>
      </c>
      <c r="K35" s="167">
        <f t="shared" si="3"/>
        <v>46933.468723834485</v>
      </c>
      <c r="L35" s="167">
        <f t="shared" si="3"/>
        <v>48200.672379378011</v>
      </c>
      <c r="M35" s="167">
        <f t="shared" si="3"/>
        <v>49502.090533621216</v>
      </c>
      <c r="N35" s="167">
        <f t="shared" si="3"/>
        <v>50838.646978028984</v>
      </c>
      <c r="O35" s="167">
        <f t="shared" si="3"/>
        <v>52211.290446435763</v>
      </c>
      <c r="P35" s="167">
        <f t="shared" si="3"/>
        <v>53620.995288489525</v>
      </c>
      <c r="Q35" s="167">
        <f t="shared" si="3"/>
        <v>55068.762161278741</v>
      </c>
      <c r="R35" s="167">
        <f t="shared" si="3"/>
        <v>56555.618739633261</v>
      </c>
      <c r="S35" s="167">
        <f t="shared" si="3"/>
        <v>58082.620445603352</v>
      </c>
      <c r="T35" s="167">
        <f t="shared" si="3"/>
        <v>59650.851197634634</v>
      </c>
      <c r="U35" s="167">
        <f t="shared" si="3"/>
        <v>61261.424179970767</v>
      </c>
      <c r="V35" s="167">
        <f t="shared" si="3"/>
        <v>62915.482632829975</v>
      </c>
      <c r="W35" s="167">
        <f t="shared" si="3"/>
        <v>64614.200663916381</v>
      </c>
      <c r="X35" s="167">
        <f t="shared" si="3"/>
        <v>66358.784081842125</v>
      </c>
      <c r="Y35" s="167">
        <f t="shared" si="3"/>
        <v>68150.471252051851</v>
      </c>
      <c r="Z35" s="167">
        <f t="shared" si="3"/>
        <v>69990.533975857252</v>
      </c>
      <c r="AA35" s="167">
        <f t="shared" si="3"/>
        <v>71880.278393205386</v>
      </c>
      <c r="AB35" s="167">
        <f t="shared" si="3"/>
        <v>73821.045909821929</v>
      </c>
      <c r="AC35" s="167">
        <f t="shared" si="3"/>
        <v>75814.214149387117</v>
      </c>
      <c r="AD35" s="165"/>
    </row>
    <row r="36" spans="1:30" x14ac:dyDescent="0.25">
      <c r="A36" s="164" t="s">
        <v>83</v>
      </c>
      <c r="B36" s="164"/>
      <c r="C36" s="164"/>
      <c r="D36" s="164"/>
      <c r="E36" s="164">
        <f>$B$8*$B$9</f>
        <v>0</v>
      </c>
      <c r="F36" s="164">
        <f t="shared" ref="F36:AC36" si="4">$B$8*$B$9</f>
        <v>0</v>
      </c>
      <c r="G36" s="164">
        <f t="shared" si="4"/>
        <v>0</v>
      </c>
      <c r="H36" s="164">
        <f t="shared" si="4"/>
        <v>0</v>
      </c>
      <c r="I36" s="164">
        <f t="shared" si="4"/>
        <v>0</v>
      </c>
      <c r="J36" s="164">
        <f t="shared" si="4"/>
        <v>0</v>
      </c>
      <c r="K36" s="164">
        <f t="shared" si="4"/>
        <v>0</v>
      </c>
      <c r="L36" s="164">
        <f t="shared" si="4"/>
        <v>0</v>
      </c>
      <c r="M36" s="164">
        <f t="shared" si="4"/>
        <v>0</v>
      </c>
      <c r="N36" s="164">
        <f t="shared" si="4"/>
        <v>0</v>
      </c>
      <c r="O36" s="164">
        <f t="shared" si="4"/>
        <v>0</v>
      </c>
      <c r="P36" s="164">
        <f t="shared" si="4"/>
        <v>0</v>
      </c>
      <c r="Q36" s="164">
        <f t="shared" si="4"/>
        <v>0</v>
      </c>
      <c r="R36" s="164">
        <f t="shared" si="4"/>
        <v>0</v>
      </c>
      <c r="S36" s="164">
        <f t="shared" si="4"/>
        <v>0</v>
      </c>
      <c r="T36" s="164">
        <f t="shared" si="4"/>
        <v>0</v>
      </c>
      <c r="U36" s="164">
        <f t="shared" si="4"/>
        <v>0</v>
      </c>
      <c r="V36" s="164">
        <f t="shared" si="4"/>
        <v>0</v>
      </c>
      <c r="W36" s="164">
        <f t="shared" si="4"/>
        <v>0</v>
      </c>
      <c r="X36" s="164">
        <f t="shared" si="4"/>
        <v>0</v>
      </c>
      <c r="Y36" s="164">
        <f t="shared" si="4"/>
        <v>0</v>
      </c>
      <c r="Z36" s="164">
        <f t="shared" si="4"/>
        <v>0</v>
      </c>
      <c r="AA36" s="164">
        <f t="shared" si="4"/>
        <v>0</v>
      </c>
      <c r="AB36" s="164">
        <f t="shared" si="4"/>
        <v>0</v>
      </c>
      <c r="AC36" s="164">
        <f t="shared" si="4"/>
        <v>0</v>
      </c>
      <c r="AD36" s="165"/>
    </row>
    <row r="37" spans="1:30" x14ac:dyDescent="0.25">
      <c r="A37" s="164"/>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5"/>
    </row>
    <row r="38" spans="1:30" x14ac:dyDescent="0.25">
      <c r="A38" s="163" t="s">
        <v>10</v>
      </c>
      <c r="B38" s="164"/>
      <c r="C38" s="164" t="str">
        <f>IF(Entradas!$E$8="","",Entradas!$E$8)</f>
        <v>CLP</v>
      </c>
      <c r="D38" s="164">
        <f>SUM(D24:D32)</f>
        <v>5610000</v>
      </c>
      <c r="E38" s="167">
        <f t="shared" ref="E38:K38" si="5">E34+E35+E36+SUMIF(E24:E33,"&lt;1E+307")</f>
        <v>40000</v>
      </c>
      <c r="F38" s="167">
        <f t="shared" si="5"/>
        <v>41080</v>
      </c>
      <c r="G38" s="167">
        <f t="shared" si="5"/>
        <v>42189.159999999996</v>
      </c>
      <c r="H38" s="167">
        <f t="shared" si="5"/>
        <v>43328.267319999992</v>
      </c>
      <c r="I38" s="167">
        <f t="shared" si="5"/>
        <v>2752198.2492203983</v>
      </c>
      <c r="J38" s="167">
        <f t="shared" si="5"/>
        <v>45699.580062156267</v>
      </c>
      <c r="K38" s="167">
        <f t="shared" si="5"/>
        <v>46933.468723834485</v>
      </c>
      <c r="L38" s="167">
        <f t="shared" ref="L38:AC38" si="6">L34+L35+L36+SUMIF(L24:L33,"&lt;1E+307")</f>
        <v>48200.672379378011</v>
      </c>
      <c r="M38" s="167">
        <f t="shared" si="6"/>
        <v>49502.090533621216</v>
      </c>
      <c r="N38" s="167">
        <f t="shared" si="6"/>
        <v>3144357.6059293468</v>
      </c>
      <c r="O38" s="167">
        <f t="shared" si="6"/>
        <v>52211.290446435763</v>
      </c>
      <c r="P38" s="167">
        <f t="shared" si="6"/>
        <v>53620.995288489525</v>
      </c>
      <c r="Q38" s="167">
        <f t="shared" si="6"/>
        <v>55068.762161278741</v>
      </c>
      <c r="R38" s="167">
        <f t="shared" si="6"/>
        <v>56555.618739633261</v>
      </c>
      <c r="S38" s="167">
        <f t="shared" si="6"/>
        <v>3592395.5539054545</v>
      </c>
      <c r="T38" s="167">
        <f t="shared" si="6"/>
        <v>59650.851197634634</v>
      </c>
      <c r="U38" s="167">
        <f t="shared" si="6"/>
        <v>61261.424179970767</v>
      </c>
      <c r="V38" s="167">
        <f t="shared" si="6"/>
        <v>62915.482632829975</v>
      </c>
      <c r="W38" s="167">
        <f t="shared" si="6"/>
        <v>64614.200663916381</v>
      </c>
      <c r="X38" s="167">
        <f t="shared" si="6"/>
        <v>9334822.8743608873</v>
      </c>
      <c r="Y38" s="167">
        <f t="shared" si="6"/>
        <v>68150.471252051851</v>
      </c>
      <c r="Z38" s="167">
        <f t="shared" si="6"/>
        <v>69990.533975857252</v>
      </c>
      <c r="AA38" s="167">
        <f t="shared" si="6"/>
        <v>71880.278393205386</v>
      </c>
      <c r="AB38" s="167">
        <f t="shared" si="6"/>
        <v>73821.045909821929</v>
      </c>
      <c r="AC38" s="167">
        <f t="shared" si="6"/>
        <v>4689090.1915860521</v>
      </c>
      <c r="AD38" s="165"/>
    </row>
    <row r="39" spans="1:30" x14ac:dyDescent="0.25">
      <c r="A39" s="164"/>
      <c r="B39" s="164"/>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5"/>
    </row>
    <row r="40" spans="1:30" x14ac:dyDescent="0.25">
      <c r="A40" s="163"/>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5"/>
    </row>
    <row r="41" spans="1:30" x14ac:dyDescent="0.25">
      <c r="A41" s="163" t="s">
        <v>11</v>
      </c>
      <c r="B41" s="164"/>
      <c r="C41" s="167"/>
      <c r="D41" s="167">
        <f>D14-D46</f>
        <v>-5610000</v>
      </c>
      <c r="E41" s="167">
        <f>E14-E46</f>
        <v>10809141</v>
      </c>
      <c r="F41" s="167">
        <f>F14-F46</f>
        <v>27720976.23</v>
      </c>
      <c r="G41" s="167">
        <f t="shared" ref="G41:AC41" si="7">G14-G46</f>
        <v>45140289.756899998</v>
      </c>
      <c r="H41" s="167">
        <f t="shared" si="7"/>
        <v>63082309.257086992</v>
      </c>
      <c r="I41" s="167">
        <f t="shared" si="7"/>
        <v>78855019.208398819</v>
      </c>
      <c r="J41" s="167">
        <f t="shared" si="7"/>
        <v>97889975.074884832</v>
      </c>
      <c r="K41" s="167">
        <f t="shared" si="7"/>
        <v>117496116.71610563</v>
      </c>
      <c r="L41" s="167">
        <f t="shared" si="7"/>
        <v>137690583.40696922</v>
      </c>
      <c r="M41" s="167">
        <f t="shared" si="7"/>
        <v>158491028.70057586</v>
      </c>
      <c r="N41" s="167">
        <f t="shared" si="7"/>
        <v>176822116.90031096</v>
      </c>
      <c r="O41" s="167">
        <f t="shared" si="7"/>
        <v>198889614.7896989</v>
      </c>
      <c r="P41" s="167">
        <f t="shared" si="7"/>
        <v>221619294.24963987</v>
      </c>
      <c r="Q41" s="167">
        <f t="shared" si="7"/>
        <v>245031024.9563649</v>
      </c>
      <c r="R41" s="167">
        <f t="shared" si="7"/>
        <v>269145272.79057813</v>
      </c>
      <c r="S41" s="167">
        <f t="shared" si="7"/>
        <v>290448804.7932142</v>
      </c>
      <c r="T41" s="167">
        <f t="shared" si="7"/>
        <v>316031959.32525426</v>
      </c>
      <c r="U41" s="167">
        <f t="shared" si="7"/>
        <v>342382787.44580913</v>
      </c>
      <c r="V41" s="167">
        <f t="shared" si="7"/>
        <v>369524324.19425321</v>
      </c>
      <c r="W41" s="167">
        <f t="shared" si="7"/>
        <v>397480295.7915985</v>
      </c>
      <c r="X41" s="167">
        <f t="shared" si="7"/>
        <v>417006676.28918713</v>
      </c>
      <c r="Y41" s="167">
        <f t="shared" si="7"/>
        <v>446665565.29104304</v>
      </c>
      <c r="Z41" s="167">
        <f t="shared" si="7"/>
        <v>477214425.41436845</v>
      </c>
      <c r="AA41" s="167">
        <f t="shared" si="7"/>
        <v>508679961.31299549</v>
      </c>
      <c r="AB41" s="167">
        <f t="shared" si="7"/>
        <v>541089678.92941654</v>
      </c>
      <c r="AC41" s="167">
        <f t="shared" si="7"/>
        <v>569858633.56003129</v>
      </c>
      <c r="AD41" s="165"/>
    </row>
    <row r="42" spans="1:30" x14ac:dyDescent="0.25">
      <c r="A42" s="163"/>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5"/>
    </row>
    <row r="43" spans="1:30" x14ac:dyDescent="0.25">
      <c r="A43" s="163"/>
      <c r="B43" s="164"/>
      <c r="C43" s="164"/>
      <c r="D43" s="164" t="str">
        <f>IF(D41&gt;0,"Yes","No")</f>
        <v>No</v>
      </c>
      <c r="E43" s="164" t="str">
        <f>IF(E41&gt;0,"Yes","No")</f>
        <v>Yes</v>
      </c>
      <c r="F43" s="164" t="str">
        <f t="shared" ref="F43:AC43" si="8">IF(F41&gt;0,"Yes","No")</f>
        <v>Yes</v>
      </c>
      <c r="G43" s="164" t="str">
        <f t="shared" si="8"/>
        <v>Yes</v>
      </c>
      <c r="H43" s="164" t="str">
        <f t="shared" si="8"/>
        <v>Yes</v>
      </c>
      <c r="I43" s="164" t="str">
        <f t="shared" si="8"/>
        <v>Yes</v>
      </c>
      <c r="J43" s="164" t="str">
        <f t="shared" si="8"/>
        <v>Yes</v>
      </c>
      <c r="K43" s="164" t="str">
        <f t="shared" si="8"/>
        <v>Yes</v>
      </c>
      <c r="L43" s="164" t="str">
        <f t="shared" si="8"/>
        <v>Yes</v>
      </c>
      <c r="M43" s="164" t="str">
        <f t="shared" si="8"/>
        <v>Yes</v>
      </c>
      <c r="N43" s="164" t="str">
        <f t="shared" si="8"/>
        <v>Yes</v>
      </c>
      <c r="O43" s="164" t="str">
        <f t="shared" si="8"/>
        <v>Yes</v>
      </c>
      <c r="P43" s="164" t="str">
        <f t="shared" si="8"/>
        <v>Yes</v>
      </c>
      <c r="Q43" s="164" t="str">
        <f t="shared" si="8"/>
        <v>Yes</v>
      </c>
      <c r="R43" s="164" t="str">
        <f t="shared" si="8"/>
        <v>Yes</v>
      </c>
      <c r="S43" s="164" t="str">
        <f t="shared" si="8"/>
        <v>Yes</v>
      </c>
      <c r="T43" s="164" t="str">
        <f t="shared" si="8"/>
        <v>Yes</v>
      </c>
      <c r="U43" s="164" t="str">
        <f t="shared" si="8"/>
        <v>Yes</v>
      </c>
      <c r="V43" s="164" t="str">
        <f t="shared" si="8"/>
        <v>Yes</v>
      </c>
      <c r="W43" s="164" t="str">
        <f t="shared" si="8"/>
        <v>Yes</v>
      </c>
      <c r="X43" s="164" t="str">
        <f t="shared" si="8"/>
        <v>Yes</v>
      </c>
      <c r="Y43" s="164" t="str">
        <f t="shared" si="8"/>
        <v>Yes</v>
      </c>
      <c r="Z43" s="164" t="str">
        <f t="shared" si="8"/>
        <v>Yes</v>
      </c>
      <c r="AA43" s="164" t="str">
        <f t="shared" si="8"/>
        <v>Yes</v>
      </c>
      <c r="AB43" s="164" t="str">
        <f t="shared" si="8"/>
        <v>Yes</v>
      </c>
      <c r="AC43" s="164" t="str">
        <f t="shared" si="8"/>
        <v>Yes</v>
      </c>
      <c r="AD43" s="165"/>
    </row>
    <row r="44" spans="1:30" ht="13" x14ac:dyDescent="0.3">
      <c r="A44" s="230" t="s">
        <v>62</v>
      </c>
      <c r="B44" s="234">
        <f>IF(AC41&lt;0,"no payback",COUNTIF(D41:AC41,"&lt;0"))</f>
        <v>1</v>
      </c>
      <c r="C44" s="232" t="s">
        <v>61</v>
      </c>
      <c r="D44" s="164"/>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5"/>
    </row>
    <row r="45" spans="1:30" ht="13" x14ac:dyDescent="0.3">
      <c r="A45" s="170"/>
      <c r="B45" s="167"/>
      <c r="C45" s="164"/>
      <c r="D45" s="164"/>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5"/>
    </row>
    <row r="46" spans="1:30" ht="13" x14ac:dyDescent="0.3">
      <c r="A46" s="230" t="s">
        <v>65</v>
      </c>
      <c r="B46" s="231">
        <f>IF($A$47=TRUE,AC47,NA())</f>
        <v>30229538.668862253</v>
      </c>
      <c r="C46" s="232" t="str">
        <f>IF(Entradas!$E$8="","",Entradas!$E$8)</f>
        <v>CLP</v>
      </c>
      <c r="D46" s="167">
        <f>IF($A$47=TRUE,D47,NA())</f>
        <v>5610000</v>
      </c>
      <c r="E46" s="167">
        <f>IF($A$47=TRUE,E47,NA())</f>
        <v>5650000</v>
      </c>
      <c r="F46" s="167">
        <f t="shared" ref="F46:AC46" si="9">IF($A$47=TRUE,F47,NA())</f>
        <v>5691080</v>
      </c>
      <c r="G46" s="167">
        <f t="shared" si="9"/>
        <v>5733269.1600000001</v>
      </c>
      <c r="H46" s="167">
        <f t="shared" si="9"/>
        <v>5776597.4273199998</v>
      </c>
      <c r="I46" s="167">
        <f t="shared" si="9"/>
        <v>8528795.6765403971</v>
      </c>
      <c r="J46" s="167">
        <f t="shared" si="9"/>
        <v>8574495.2566025537</v>
      </c>
      <c r="K46" s="167">
        <f t="shared" si="9"/>
        <v>8621428.7253263872</v>
      </c>
      <c r="L46" s="167">
        <f t="shared" si="9"/>
        <v>8669629.3977057654</v>
      </c>
      <c r="M46" s="167">
        <f t="shared" si="9"/>
        <v>8719131.4882393871</v>
      </c>
      <c r="N46" s="167">
        <f t="shared" si="9"/>
        <v>11863489.094168734</v>
      </c>
      <c r="O46" s="167">
        <f t="shared" si="9"/>
        <v>11915700.38461517</v>
      </c>
      <c r="P46" s="167">
        <f t="shared" si="9"/>
        <v>11969321.379903659</v>
      </c>
      <c r="Q46" s="167">
        <f t="shared" si="9"/>
        <v>12024390.142064938</v>
      </c>
      <c r="R46" s="167">
        <f t="shared" si="9"/>
        <v>12080945.760804571</v>
      </c>
      <c r="S46" s="167">
        <f t="shared" si="9"/>
        <v>15673341.314710025</v>
      </c>
      <c r="T46" s="167">
        <f t="shared" si="9"/>
        <v>15732992.165907659</v>
      </c>
      <c r="U46" s="167">
        <f t="shared" si="9"/>
        <v>15794253.59008763</v>
      </c>
      <c r="V46" s="167">
        <f t="shared" si="9"/>
        <v>15857169.072720461</v>
      </c>
      <c r="W46" s="167">
        <f t="shared" si="9"/>
        <v>15921783.273384377</v>
      </c>
      <c r="X46" s="167">
        <f t="shared" si="9"/>
        <v>25256606.147745267</v>
      </c>
      <c r="Y46" s="167">
        <f t="shared" si="9"/>
        <v>25324756.618997317</v>
      </c>
      <c r="Z46" s="167">
        <f t="shared" si="9"/>
        <v>25394747.152973175</v>
      </c>
      <c r="AA46" s="167">
        <f t="shared" si="9"/>
        <v>25466627.43136638</v>
      </c>
      <c r="AB46" s="167">
        <f t="shared" si="9"/>
        <v>25540448.477276202</v>
      </c>
      <c r="AC46" s="167">
        <f t="shared" si="9"/>
        <v>30229538.668862253</v>
      </c>
      <c r="AD46" s="165"/>
    </row>
    <row r="47" spans="1:30" x14ac:dyDescent="0.25">
      <c r="A47" s="163" t="b">
        <v>1</v>
      </c>
      <c r="B47" s="164"/>
      <c r="C47" s="164"/>
      <c r="D47" s="164">
        <f>D38</f>
        <v>5610000</v>
      </c>
      <c r="E47" s="167">
        <f>SUM($D$38:E38)</f>
        <v>5650000</v>
      </c>
      <c r="F47" s="167">
        <f>SUM($D$38:F38)</f>
        <v>5691080</v>
      </c>
      <c r="G47" s="167">
        <f>SUM($D$38:G38)</f>
        <v>5733269.1600000001</v>
      </c>
      <c r="H47" s="167">
        <f>SUM($D$38:H38)</f>
        <v>5776597.4273199998</v>
      </c>
      <c r="I47" s="167">
        <f>SUM($D$38:I38)</f>
        <v>8528795.6765403971</v>
      </c>
      <c r="J47" s="167">
        <f>SUM($D$38:J38)</f>
        <v>8574495.2566025537</v>
      </c>
      <c r="K47" s="167">
        <f>SUM($D$38:K38)</f>
        <v>8621428.7253263872</v>
      </c>
      <c r="L47" s="167">
        <f>SUM($D$38:L38)</f>
        <v>8669629.3977057654</v>
      </c>
      <c r="M47" s="167">
        <f>SUM($D$38:M38)</f>
        <v>8719131.4882393871</v>
      </c>
      <c r="N47" s="167">
        <f>SUM($D$38:N38)</f>
        <v>11863489.094168734</v>
      </c>
      <c r="O47" s="167">
        <f>SUM($D$38:O38)</f>
        <v>11915700.38461517</v>
      </c>
      <c r="P47" s="167">
        <f>SUM($D$38:P38)</f>
        <v>11969321.379903659</v>
      </c>
      <c r="Q47" s="167">
        <f>SUM($D$38:Q38)</f>
        <v>12024390.142064938</v>
      </c>
      <c r="R47" s="167">
        <f>SUM($D$38:R38)</f>
        <v>12080945.760804571</v>
      </c>
      <c r="S47" s="167">
        <f>SUM($D$38:S38)</f>
        <v>15673341.314710025</v>
      </c>
      <c r="T47" s="167">
        <f>SUM($D$38:T38)</f>
        <v>15732992.165907659</v>
      </c>
      <c r="U47" s="167">
        <f>SUM($D$38:U38)</f>
        <v>15794253.59008763</v>
      </c>
      <c r="V47" s="167">
        <f>SUM($D$38:V38)</f>
        <v>15857169.072720461</v>
      </c>
      <c r="W47" s="167">
        <f>SUM($D$38:W38)</f>
        <v>15921783.273384377</v>
      </c>
      <c r="X47" s="167">
        <f>SUM($D$38:X38)</f>
        <v>25256606.147745267</v>
      </c>
      <c r="Y47" s="167">
        <f>SUM($D$38:Y38)</f>
        <v>25324756.618997317</v>
      </c>
      <c r="Z47" s="167">
        <f>SUM($D$38:Z38)</f>
        <v>25394747.152973175</v>
      </c>
      <c r="AA47" s="167">
        <f>SUM($D$38:AA38)</f>
        <v>25466627.43136638</v>
      </c>
      <c r="AB47" s="167">
        <f>SUM($D$38:AB38)</f>
        <v>25540448.477276202</v>
      </c>
      <c r="AC47" s="167">
        <f>SUM($D$38:AC38)</f>
        <v>30229538.668862253</v>
      </c>
      <c r="AD47" s="165"/>
    </row>
    <row r="48" spans="1:30" x14ac:dyDescent="0.25">
      <c r="A48" s="163" t="s">
        <v>77</v>
      </c>
      <c r="B48" s="164"/>
      <c r="C48" s="164" t="str">
        <f>IF(Entradas!$E$8="","",Entradas!$E$8&amp;" /m3")</f>
        <v>CLP /m3</v>
      </c>
      <c r="D48" s="171">
        <f>D38/($B$9*365)</f>
        <v>471.46819060425247</v>
      </c>
      <c r="E48" s="171">
        <f t="shared" ref="E48:AC48" si="10">E38/($B$9*365)</f>
        <v>3.3616270274813012</v>
      </c>
      <c r="F48" s="171">
        <f t="shared" si="10"/>
        <v>3.452390957223296</v>
      </c>
      <c r="G48" s="171">
        <f t="shared" si="10"/>
        <v>3.5456055130683248</v>
      </c>
      <c r="H48" s="171">
        <f t="shared" si="10"/>
        <v>3.641336861921169</v>
      </c>
      <c r="I48" s="171">
        <f t="shared" si="10"/>
        <v>231.29660048915019</v>
      </c>
      <c r="J48" s="171">
        <f t="shared" si="10"/>
        <v>3.8406235870372525</v>
      </c>
      <c r="K48" s="171">
        <f t="shared" si="10"/>
        <v>3.944320423887258</v>
      </c>
      <c r="L48" s="171">
        <f t="shared" si="10"/>
        <v>4.0508170753322137</v>
      </c>
      <c r="M48" s="171">
        <f t="shared" si="10"/>
        <v>4.1601891363661831</v>
      </c>
      <c r="N48" s="171">
        <f t="shared" si="10"/>
        <v>264.25393780396223</v>
      </c>
      <c r="O48" s="171">
        <f t="shared" si="10"/>
        <v>4.3878721276103674</v>
      </c>
      <c r="P48" s="171">
        <f t="shared" si="10"/>
        <v>4.5063446750558471</v>
      </c>
      <c r="Q48" s="171">
        <f t="shared" si="10"/>
        <v>4.6280159812823545</v>
      </c>
      <c r="R48" s="171">
        <f t="shared" si="10"/>
        <v>4.7529724127769777</v>
      </c>
      <c r="S48" s="171">
        <f t="shared" si="10"/>
        <v>301.90734968530586</v>
      </c>
      <c r="T48" s="171">
        <f t="shared" si="10"/>
        <v>5.0130978399558481</v>
      </c>
      <c r="U48" s="171">
        <f t="shared" si="10"/>
        <v>5.1484514816346554</v>
      </c>
      <c r="V48" s="171">
        <f t="shared" si="10"/>
        <v>5.2874596716387909</v>
      </c>
      <c r="W48" s="171">
        <f t="shared" si="10"/>
        <v>5.4302210827730377</v>
      </c>
      <c r="X48" s="171">
        <f t="shared" si="10"/>
        <v>784.50482178005609</v>
      </c>
      <c r="Y48" s="171">
        <f t="shared" si="10"/>
        <v>5.7274116524121226</v>
      </c>
      <c r="Z48" s="171">
        <f t="shared" si="10"/>
        <v>5.8820517670272503</v>
      </c>
      <c r="AA48" s="171">
        <f t="shared" si="10"/>
        <v>6.0408671647369854</v>
      </c>
      <c r="AB48" s="171">
        <f t="shared" si="10"/>
        <v>6.203970578184884</v>
      </c>
      <c r="AC48" s="171">
        <f t="shared" si="10"/>
        <v>394.0743080583286</v>
      </c>
      <c r="AD48" s="165"/>
    </row>
    <row r="49" spans="1:30" x14ac:dyDescent="0.25">
      <c r="A49" s="163" t="s">
        <v>78</v>
      </c>
      <c r="B49" s="171">
        <f>AVERAGE(D48:AC48)</f>
        <v>97.711955978402401</v>
      </c>
      <c r="C49" s="164" t="str">
        <f>IF(Entradas!$E$8="","",Entradas!$E$8&amp;" /m3")</f>
        <v>CLP /m3</v>
      </c>
      <c r="D49" s="167"/>
      <c r="E49" s="167"/>
      <c r="F49" s="167"/>
      <c r="G49" s="167"/>
      <c r="H49" s="167"/>
      <c r="I49" s="171">
        <f>AVERAGE(D48:I48)</f>
        <v>119.46095857551613</v>
      </c>
      <c r="J49" s="167"/>
      <c r="K49" s="167"/>
      <c r="L49" s="167"/>
      <c r="M49" s="167"/>
      <c r="N49" s="171">
        <f>AVERAGE(D48:N48)</f>
        <v>90.637785407243811</v>
      </c>
      <c r="O49" s="167"/>
      <c r="P49" s="167"/>
      <c r="Q49" s="167"/>
      <c r="R49" s="167"/>
      <c r="S49" s="167"/>
      <c r="T49" s="167"/>
      <c r="U49" s="167"/>
      <c r="V49" s="167"/>
      <c r="W49" s="167"/>
      <c r="X49" s="167"/>
      <c r="Y49" s="167"/>
      <c r="Z49" s="167"/>
      <c r="AA49" s="167"/>
      <c r="AB49" s="167"/>
      <c r="AC49" s="167"/>
      <c r="AD49" s="165"/>
    </row>
    <row r="50" spans="1:30" ht="13" thickBot="1" x14ac:dyDescent="0.3">
      <c r="A50" s="163"/>
      <c r="B50" s="164"/>
      <c r="C50" s="171"/>
      <c r="D50" s="171"/>
      <c r="E50" s="164"/>
      <c r="F50" s="164"/>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5"/>
    </row>
    <row r="51" spans="1:30" ht="14" x14ac:dyDescent="0.3">
      <c r="A51" s="172" t="s">
        <v>12</v>
      </c>
      <c r="B51" s="512">
        <f>Entradas!E12</f>
        <v>4.4999999999999998E-2</v>
      </c>
      <c r="C51" s="173">
        <f>NPV(B51,E41:AC41)+D41</f>
        <v>3103344933.847898</v>
      </c>
      <c r="D51" s="164"/>
      <c r="E51" s="233"/>
      <c r="F51" s="164"/>
      <c r="G51" s="164"/>
      <c r="H51" s="164"/>
      <c r="I51" s="164"/>
      <c r="J51" s="164"/>
      <c r="K51" s="164"/>
      <c r="L51" s="164"/>
      <c r="M51" s="164"/>
      <c r="N51" s="164"/>
      <c r="O51" s="164"/>
      <c r="P51" s="164"/>
      <c r="Q51" s="164"/>
      <c r="R51" s="164"/>
      <c r="S51" s="164"/>
      <c r="T51" s="164"/>
      <c r="U51" s="164"/>
      <c r="V51" s="164"/>
      <c r="W51" s="164"/>
      <c r="X51" s="164"/>
      <c r="Y51" s="164"/>
      <c r="Z51" s="164"/>
      <c r="AA51" s="164"/>
      <c r="AB51" s="164"/>
      <c r="AC51" s="164"/>
      <c r="AD51" s="165"/>
    </row>
    <row r="52" spans="1:30" ht="14.5" thickBot="1" x14ac:dyDescent="0.35">
      <c r="A52" s="172" t="s">
        <v>13</v>
      </c>
      <c r="B52" s="513"/>
      <c r="C52" s="174">
        <f>IRR(D41:AC41)</f>
        <v>2.9553101814185538</v>
      </c>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64"/>
      <c r="AB52" s="164"/>
      <c r="AC52" s="164"/>
      <c r="AD52" s="165"/>
    </row>
    <row r="53" spans="1:30" x14ac:dyDescent="0.25">
      <c r="A53" s="175"/>
      <c r="B53" s="168"/>
      <c r="C53" s="176"/>
      <c r="D53" s="176"/>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77"/>
    </row>
    <row r="59" spans="1:30" ht="13" x14ac:dyDescent="0.3">
      <c r="A59" s="106" t="str">
        <f>Entradas!D60</f>
        <v>Sistema de riego conectado a la red eléctrica</v>
      </c>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9"/>
    </row>
    <row r="60" spans="1:30" ht="13" x14ac:dyDescent="0.3">
      <c r="A60" s="107"/>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1"/>
    </row>
    <row r="61" spans="1:30" ht="13" x14ac:dyDescent="0.3">
      <c r="A61" s="107"/>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1"/>
    </row>
    <row r="62" spans="1:30" x14ac:dyDescent="0.25">
      <c r="A62" s="182" t="str">
        <f>Entradas!C64</f>
        <v>Inversor (si la bomba es CC)</v>
      </c>
      <c r="B62" s="180"/>
      <c r="C62" s="180" t="str">
        <f>IF(Entradas!$E$8="","",Entradas!$E$8)</f>
        <v>CLP</v>
      </c>
      <c r="D62" s="180">
        <f>Entradas!E64</f>
        <v>0</v>
      </c>
      <c r="E62" s="187" t="e">
        <f>IF(MOD(E11,Entradas!$G$64)=0,($D$62*(1+$B$2)^E11),0)</f>
        <v>#DIV/0!</v>
      </c>
      <c r="F62" s="187" t="e">
        <f>IF(MOD(F11,Entradas!$G$64)=0,($D$62*(1+$B$2)^F11),0)</f>
        <v>#DIV/0!</v>
      </c>
      <c r="G62" s="187" t="e">
        <f>IF(MOD(G11,Entradas!$G$64)=0,($D$62*(1+$B$2)^G11),0)</f>
        <v>#DIV/0!</v>
      </c>
      <c r="H62" s="187" t="e">
        <f>IF(MOD(H11,Entradas!$G$64)=0,($D$62*(1+$B$2)^H11),0)</f>
        <v>#DIV/0!</v>
      </c>
      <c r="I62" s="187" t="e">
        <f>IF(MOD(I11,Entradas!$G$64)=0,($D$62*(1+$B$2)^I11),0)</f>
        <v>#DIV/0!</v>
      </c>
      <c r="J62" s="187" t="e">
        <f>IF(MOD(J11,Entradas!$G$64)=0,($D$62*(1+$B$2)^J11),0)</f>
        <v>#DIV/0!</v>
      </c>
      <c r="K62" s="187" t="e">
        <f>IF(MOD(K11,Entradas!$G$64)=0,($D$62*(1+$B$2)^K11),0)</f>
        <v>#DIV/0!</v>
      </c>
      <c r="L62" s="187" t="e">
        <f>IF(MOD(L11,Entradas!$G$64)=0,($D$62*(1+$B$2)^L11),0)</f>
        <v>#DIV/0!</v>
      </c>
      <c r="M62" s="187" t="e">
        <f>IF(MOD(M11,Entradas!$G$64)=0,($D$62*(1+$B$2)^M11),0)</f>
        <v>#DIV/0!</v>
      </c>
      <c r="N62" s="187" t="e">
        <f>IF(MOD(N11,Entradas!$G$64)=0,($D$62*(1+$B$2)^N11),0)</f>
        <v>#DIV/0!</v>
      </c>
      <c r="O62" s="187" t="e">
        <f>IF(MOD(O11,Entradas!$G$64)=0,($D$62*(1+$B$2)^O11),0)</f>
        <v>#DIV/0!</v>
      </c>
      <c r="P62" s="187" t="e">
        <f>IF(MOD(P11,Entradas!$G$64)=0,($D$62*(1+$B$2)^P11),0)</f>
        <v>#DIV/0!</v>
      </c>
      <c r="Q62" s="187" t="e">
        <f>IF(MOD(Q11,Entradas!$G$64)=0,($D$62*(1+$B$2)^Q11),0)</f>
        <v>#DIV/0!</v>
      </c>
      <c r="R62" s="187" t="e">
        <f>IF(MOD(R11,Entradas!$G$64)=0,($D$62*(1+$B$2)^R11),0)</f>
        <v>#DIV/0!</v>
      </c>
      <c r="S62" s="187" t="e">
        <f>IF(MOD(S11,Entradas!$G$64)=0,($D$62*(1+$B$2)^S11),0)</f>
        <v>#DIV/0!</v>
      </c>
      <c r="T62" s="187" t="e">
        <f>IF(MOD(T11,Entradas!$G$64)=0,($D$62*(1+$B$2)^T11),0)</f>
        <v>#DIV/0!</v>
      </c>
      <c r="U62" s="187" t="e">
        <f>IF(MOD(U11,Entradas!$G$64)=0,($D$62*(1+$B$2)^U11),0)</f>
        <v>#DIV/0!</v>
      </c>
      <c r="V62" s="187" t="e">
        <f>IF(MOD(V11,Entradas!$G$64)=0,($D$62*(1+$B$2)^V11),0)</f>
        <v>#DIV/0!</v>
      </c>
      <c r="W62" s="187" t="e">
        <f>IF(MOD(W11,Entradas!$G$64)=0,($D$62*(1+$B$2)^W11),0)</f>
        <v>#DIV/0!</v>
      </c>
      <c r="X62" s="187" t="e">
        <f>IF(MOD(X11,Entradas!$G$64)=0,($D$62*(1+$B$2)^X11),0)</f>
        <v>#DIV/0!</v>
      </c>
      <c r="Y62" s="187" t="e">
        <f>IF(MOD(Y11,Entradas!$G$64)=0,($D$62*(1+$B$2)^Y11),0)</f>
        <v>#DIV/0!</v>
      </c>
      <c r="Z62" s="187" t="e">
        <f>IF(MOD(Z11,Entradas!$G$64)=0,($D$62*(1+$B$2)^Z11),0)</f>
        <v>#DIV/0!</v>
      </c>
      <c r="AA62" s="187" t="e">
        <f>IF(MOD(AA11,Entradas!$G$64)=0,($D$62*(1+$B$2)^AA11),0)</f>
        <v>#DIV/0!</v>
      </c>
      <c r="AB62" s="187" t="e">
        <f>IF(MOD(AB11,Entradas!$G$64)=0,($D$62*(1+$B$2)^AB11),0)</f>
        <v>#DIV/0!</v>
      </c>
      <c r="AC62" s="187" t="e">
        <f>IF(MOD(AC11,Entradas!$G$64)=0,($D$62*(1+$B$2)^AC11),0)</f>
        <v>#DIV/0!</v>
      </c>
      <c r="AD62" s="181"/>
    </row>
    <row r="63" spans="1:30" x14ac:dyDescent="0.25">
      <c r="A63" s="182" t="str">
        <f>Entradas!C65</f>
        <v>Unidad de control</v>
      </c>
      <c r="B63" s="180"/>
      <c r="C63" s="180" t="str">
        <f>IF(Entradas!$E$8="","",Entradas!$E$8)</f>
        <v>CLP</v>
      </c>
      <c r="D63" s="180">
        <f>Entradas!E65</f>
        <v>0</v>
      </c>
      <c r="E63" s="187" t="e">
        <f>IF(MOD(E11,Entradas!$G$65)=0,($D$63*(1+$B$2)^E11),0)</f>
        <v>#DIV/0!</v>
      </c>
      <c r="F63" s="187" t="e">
        <f>IF(MOD(F11,Entradas!$G$65)=0,($D$63*(1+$B$2)^F11),0)</f>
        <v>#DIV/0!</v>
      </c>
      <c r="G63" s="187" t="e">
        <f>IF(MOD(G11,Entradas!$G$65)=0,($D$63*(1+$B$2)^G11),0)</f>
        <v>#DIV/0!</v>
      </c>
      <c r="H63" s="187" t="e">
        <f>IF(MOD(H11,Entradas!$G$65)=0,($D$63*(1+$B$2)^H11),0)</f>
        <v>#DIV/0!</v>
      </c>
      <c r="I63" s="187" t="e">
        <f>IF(MOD(I11,Entradas!$G$65)=0,($D$63*(1+$B$2)^I11),0)</f>
        <v>#DIV/0!</v>
      </c>
      <c r="J63" s="187" t="e">
        <f>IF(MOD(J11,Entradas!$G$65)=0,($D$63*(1+$B$2)^J11),0)</f>
        <v>#DIV/0!</v>
      </c>
      <c r="K63" s="187" t="e">
        <f>IF(MOD(K11,Entradas!$G$65)=0,($D$63*(1+$B$2)^K11),0)</f>
        <v>#DIV/0!</v>
      </c>
      <c r="L63" s="187" t="e">
        <f>IF(MOD(L11,Entradas!$G$65)=0,($D$63*(1+$B$2)^L11),0)</f>
        <v>#DIV/0!</v>
      </c>
      <c r="M63" s="187" t="e">
        <f>IF(MOD(M11,Entradas!$G$65)=0,($D$63*(1+$B$2)^M11),0)</f>
        <v>#DIV/0!</v>
      </c>
      <c r="N63" s="187" t="e">
        <f>IF(MOD(N11,Entradas!$G$65)=0,($D$63*(1+$B$2)^N11),0)</f>
        <v>#DIV/0!</v>
      </c>
      <c r="O63" s="187" t="e">
        <f>IF(MOD(O11,Entradas!$G$65)=0,($D$63*(1+$B$2)^O11),0)</f>
        <v>#DIV/0!</v>
      </c>
      <c r="P63" s="187" t="e">
        <f>IF(MOD(P11,Entradas!$G$65)=0,($D$63*(1+$B$2)^P11),0)</f>
        <v>#DIV/0!</v>
      </c>
      <c r="Q63" s="187" t="e">
        <f>IF(MOD(Q11,Entradas!$G$65)=0,($D$63*(1+$B$2)^Q11),0)</f>
        <v>#DIV/0!</v>
      </c>
      <c r="R63" s="187" t="e">
        <f>IF(MOD(R11,Entradas!$G$65)=0,($D$63*(1+$B$2)^R11),0)</f>
        <v>#DIV/0!</v>
      </c>
      <c r="S63" s="187" t="e">
        <f>IF(MOD(S11,Entradas!$G$65)=0,($D$63*(1+$B$2)^S11),0)</f>
        <v>#DIV/0!</v>
      </c>
      <c r="T63" s="187" t="e">
        <f>IF(MOD(T11,Entradas!$G$65)=0,($D$63*(1+$B$2)^T11),0)</f>
        <v>#DIV/0!</v>
      </c>
      <c r="U63" s="187" t="e">
        <f>IF(MOD(U11,Entradas!$G$65)=0,($D$63*(1+$B$2)^U11),0)</f>
        <v>#DIV/0!</v>
      </c>
      <c r="V63" s="187" t="e">
        <f>IF(MOD(V11,Entradas!$G$65)=0,($D$63*(1+$B$2)^V11),0)</f>
        <v>#DIV/0!</v>
      </c>
      <c r="W63" s="187" t="e">
        <f>IF(MOD(W11,Entradas!$G$65)=0,($D$63*(1+$B$2)^W11),0)</f>
        <v>#DIV/0!</v>
      </c>
      <c r="X63" s="187" t="e">
        <f>IF(MOD(X11,Entradas!$G$65)=0,($D$63*(1+$B$2)^X11),0)</f>
        <v>#DIV/0!</v>
      </c>
      <c r="Y63" s="187" t="e">
        <f>IF(MOD(Y11,Entradas!$G$65)=0,($D$63*(1+$B$2)^Y11),0)</f>
        <v>#DIV/0!</v>
      </c>
      <c r="Z63" s="187" t="e">
        <f>IF(MOD(Z11,Entradas!$G$65)=0,($D$63*(1+$B$2)^Z11),0)</f>
        <v>#DIV/0!</v>
      </c>
      <c r="AA63" s="187" t="e">
        <f>IF(MOD(AA11,Entradas!$G$65)=0,($D$63*(1+$B$2)^AA11),0)</f>
        <v>#DIV/0!</v>
      </c>
      <c r="AB63" s="187" t="e">
        <f>IF(MOD(AB11,Entradas!$G$65)=0,($D$63*(1+$B$2)^AB11),0)</f>
        <v>#DIV/0!</v>
      </c>
      <c r="AC63" s="187" t="e">
        <f>IF(MOD(AC11,Entradas!$G$65)=0,($D$63*(1+$B$2)^AC11),0)</f>
        <v>#DIV/0!</v>
      </c>
      <c r="AD63" s="181"/>
    </row>
    <row r="64" spans="1:30" ht="14" x14ac:dyDescent="0.25">
      <c r="A64" s="183" t="str">
        <f>Entradas!C66</f>
        <v>Bomba</v>
      </c>
      <c r="B64" s="180"/>
      <c r="C64" s="180" t="str">
        <f>IF(Entradas!$E$8="","",Entradas!$E$8)</f>
        <v>CLP</v>
      </c>
      <c r="D64" s="180">
        <f>Entradas!E66</f>
        <v>1000000</v>
      </c>
      <c r="E64" s="187">
        <f>IF(MOD(E11,Entradas!$G$66)=0,($D$64*(1+$B$2)^E11),0)</f>
        <v>0</v>
      </c>
      <c r="F64" s="187">
        <f>IF(MOD(F11,Entradas!$G$66)=0,($D$64*(1+$B$2)^F11),0)</f>
        <v>0</v>
      </c>
      <c r="G64" s="187">
        <f>IF(MOD(G11,Entradas!$G$66)=0,($D$64*(1+$B$2)^G11),0)</f>
        <v>0</v>
      </c>
      <c r="H64" s="187">
        <f>IF(MOD(H11,Entradas!$G$66)=0,($D$64*(1+$B$2)^H11),0)</f>
        <v>0</v>
      </c>
      <c r="I64" s="187">
        <f>IF(MOD(I11,Entradas!$G$66)=0,($D$64*(1+$B$2)^I11),0)</f>
        <v>1142489.5015539066</v>
      </c>
      <c r="J64" s="187">
        <f>IF(MOD(J11,Entradas!$G$66)=0,($D$64*(1+$B$2)^J11),0)</f>
        <v>0</v>
      </c>
      <c r="K64" s="187">
        <f>IF(MOD(K11,Entradas!$G$66)=0,($D$64*(1+$B$2)^K11),0)</f>
        <v>0</v>
      </c>
      <c r="L64" s="187">
        <f>IF(MOD(L11,Entradas!$G$66)=0,($D$64*(1+$B$2)^L11),0)</f>
        <v>0</v>
      </c>
      <c r="M64" s="187">
        <f>IF(MOD(M11,Entradas!$G$66)=0,($D$64*(1+$B$2)^M11),0)</f>
        <v>0</v>
      </c>
      <c r="N64" s="187">
        <f>IF(MOD(N11,Entradas!$G$66)=0,($D$64*(1+$B$2)^N11),0)</f>
        <v>1305282.2611608936</v>
      </c>
      <c r="O64" s="187">
        <f>IF(MOD(O11,Entradas!$G$66)=0,($D$64*(1+$B$2)^O11),0)</f>
        <v>0</v>
      </c>
      <c r="P64" s="187">
        <f>IF(MOD(P11,Entradas!$G$66)=0,($D$64*(1+$B$2)^P11),0)</f>
        <v>0</v>
      </c>
      <c r="Q64" s="187">
        <f>IF(MOD(Q11,Entradas!$G$66)=0,($D$64*(1+$B$2)^Q11),0)</f>
        <v>0</v>
      </c>
      <c r="R64" s="187">
        <f>IF(MOD(R11,Entradas!$G$66)=0,($D$64*(1+$B$2)^R11),0)</f>
        <v>0</v>
      </c>
      <c r="S64" s="187">
        <f>IF(MOD(S11,Entradas!$G$66)=0,($D$64*(1+$B$2)^S11),0)</f>
        <v>1491271.2799408655</v>
      </c>
      <c r="T64" s="187">
        <f>IF(MOD(T11,Entradas!$G$66)=0,($D$64*(1+$B$2)^T11),0)</f>
        <v>0</v>
      </c>
      <c r="U64" s="187">
        <f>IF(MOD(U11,Entradas!$G$66)=0,($D$64*(1+$B$2)^U11),0)</f>
        <v>0</v>
      </c>
      <c r="V64" s="187">
        <f>IF(MOD(V11,Entradas!$G$66)=0,($D$64*(1+$B$2)^V11),0)</f>
        <v>0</v>
      </c>
      <c r="W64" s="187">
        <f>IF(MOD(W11,Entradas!$G$66)=0,($D$64*(1+$B$2)^W11),0)</f>
        <v>0</v>
      </c>
      <c r="X64" s="187">
        <f>IF(MOD(X11,Entradas!$G$66)=0,($D$64*(1+$B$2)^X11),0)</f>
        <v>1703761.7813012954</v>
      </c>
      <c r="Y64" s="187">
        <f>IF(MOD(Y11,Entradas!$G$66)=0,($D$64*(1+$B$2)^Y11),0)</f>
        <v>0</v>
      </c>
      <c r="Z64" s="187">
        <f>IF(MOD(Z11,Entradas!$G$66)=0,($D$64*(1+$B$2)^Z11),0)</f>
        <v>0</v>
      </c>
      <c r="AA64" s="187">
        <f>IF(MOD(AA11,Entradas!$G$66)=0,($D$64*(1+$B$2)^AA11),0)</f>
        <v>0</v>
      </c>
      <c r="AB64" s="187">
        <f>IF(MOD(AB11,Entradas!$G$66)=0,($D$64*(1+$B$2)^AB11),0)</f>
        <v>0</v>
      </c>
      <c r="AC64" s="187">
        <f>IF(MOD(AC11,Entradas!$G$66)=0,($D$64*(1+$B$2)^AC11),0)</f>
        <v>1946529.9482855126</v>
      </c>
      <c r="AD64" s="181"/>
    </row>
    <row r="65" spans="1:30" ht="14" x14ac:dyDescent="0.25">
      <c r="A65" s="183" t="s">
        <v>4</v>
      </c>
      <c r="B65" s="180"/>
      <c r="C65" s="180" t="str">
        <f>IF(Entradas!$E$8="","",Entradas!$E$8)</f>
        <v>CLP</v>
      </c>
      <c r="D65" s="180">
        <f>Entradas!E67</f>
        <v>335000</v>
      </c>
      <c r="E65" s="187">
        <f>IF(MOD(E11,Entradas!$G$67)=0,($D$65*(1+$B$2)^E11),0)</f>
        <v>0</v>
      </c>
      <c r="F65" s="187">
        <f>IF(MOD(F11,Entradas!$G$67)=0,($D$65*(1+$B$2)^F11),0)</f>
        <v>0</v>
      </c>
      <c r="G65" s="187">
        <f>IF(MOD(G11,Entradas!$G$67)=0,($D$65*(1+$B$2)^G11),0)</f>
        <v>0</v>
      </c>
      <c r="H65" s="187">
        <f>IF(MOD(H11,Entradas!$G$67)=0,($D$65*(1+$B$2)^H11),0)</f>
        <v>0</v>
      </c>
      <c r="I65" s="187">
        <f>IF(MOD(I11,Entradas!$G$67)=0,($D$65*(1+$B$2)^I11),0)</f>
        <v>382733.98302055866</v>
      </c>
      <c r="J65" s="187">
        <f>IF(MOD(J11,Entradas!$G$67)=0,($D$65*(1+$B$2)^J11),0)</f>
        <v>0</v>
      </c>
      <c r="K65" s="187">
        <f>IF(MOD(K11,Entradas!$G$67)=0,($D$65*(1+$B$2)^K11),0)</f>
        <v>0</v>
      </c>
      <c r="L65" s="187">
        <f>IF(MOD(L11,Entradas!$G$67)=0,($D$65*(1+$B$2)^L11),0)</f>
        <v>0</v>
      </c>
      <c r="M65" s="187">
        <f>IF(MOD(M11,Entradas!$G$67)=0,($D$65*(1+$B$2)^M11),0)</f>
        <v>0</v>
      </c>
      <c r="N65" s="187">
        <f>IF(MOD(N11,Entradas!$G$67)=0,($D$65*(1+$B$2)^N11),0)</f>
        <v>437269.55748889939</v>
      </c>
      <c r="O65" s="187">
        <f>IF(MOD(O11,Entradas!$G$67)=0,($D$65*(1+$B$2)^O11),0)</f>
        <v>0</v>
      </c>
      <c r="P65" s="187">
        <f>IF(MOD(P11,Entradas!$G$67)=0,($D$65*(1+$B$2)^P11),0)</f>
        <v>0</v>
      </c>
      <c r="Q65" s="187">
        <f>IF(MOD(Q11,Entradas!$G$67)=0,($D$65*(1+$B$2)^Q11),0)</f>
        <v>0</v>
      </c>
      <c r="R65" s="187">
        <f>IF(MOD(R11,Entradas!$G$67)=0,($D$65*(1+$B$2)^R11),0)</f>
        <v>0</v>
      </c>
      <c r="S65" s="187">
        <f>IF(MOD(S11,Entradas!$G$67)=0,($D$65*(1+$B$2)^S11),0)</f>
        <v>499575.8787801899</v>
      </c>
      <c r="T65" s="187">
        <f>IF(MOD(T11,Entradas!$G$67)=0,($D$65*(1+$B$2)^T11),0)</f>
        <v>0</v>
      </c>
      <c r="U65" s="187">
        <f>IF(MOD(U11,Entradas!$G$67)=0,($D$65*(1+$B$2)^U11),0)</f>
        <v>0</v>
      </c>
      <c r="V65" s="187">
        <f>IF(MOD(V11,Entradas!$G$67)=0,($D$65*(1+$B$2)^V11),0)</f>
        <v>0</v>
      </c>
      <c r="W65" s="187">
        <f>IF(MOD(W11,Entradas!$G$67)=0,($D$65*(1+$B$2)^W11),0)</f>
        <v>0</v>
      </c>
      <c r="X65" s="187">
        <f>IF(MOD(X11,Entradas!$G$67)=0,($D$65*(1+$B$2)^X11),0)</f>
        <v>570760.19673593389</v>
      </c>
      <c r="Y65" s="187">
        <f>IF(MOD(Y11,Entradas!$G$67)=0,($D$65*(1+$B$2)^Y11),0)</f>
        <v>0</v>
      </c>
      <c r="Z65" s="187">
        <f>IF(MOD(Z11,Entradas!$G$67)=0,($D$65*(1+$B$2)^Z11),0)</f>
        <v>0</v>
      </c>
      <c r="AA65" s="187">
        <f>IF(MOD(AA11,Entradas!$G$67)=0,($D$65*(1+$B$2)^AA11),0)</f>
        <v>0</v>
      </c>
      <c r="AB65" s="187">
        <f>IF(MOD(AB11,Entradas!$G$67)=0,($D$65*(1+$B$2)^AB11),0)</f>
        <v>0</v>
      </c>
      <c r="AC65" s="187">
        <f>IF(MOD(AC11,Entradas!$G$67)=0,($D$65*(1+$B$2)^AC11),0)</f>
        <v>652087.53267564671</v>
      </c>
      <c r="AD65" s="181"/>
    </row>
    <row r="66" spans="1:30" ht="14" x14ac:dyDescent="0.25">
      <c r="A66" s="183" t="str">
        <f>Entradas!C68</f>
        <v>Almacenamiento de agua</v>
      </c>
      <c r="B66" s="180"/>
      <c r="C66" s="180" t="str">
        <f>IF(Entradas!$E$8="","",Entradas!$E$8)</f>
        <v>CLP</v>
      </c>
      <c r="D66" s="180">
        <f>Entradas!E68</f>
        <v>370000</v>
      </c>
      <c r="E66" s="187">
        <f>IF(MOD(E11,Entradas!$G$68)=0,($D$66*(1+$B$2)^E11),0)</f>
        <v>0</v>
      </c>
      <c r="F66" s="187">
        <f>IF(MOD(F11,Entradas!$G$68)=0,($D$66*(1+$B$2)^F11),0)</f>
        <v>0</v>
      </c>
      <c r="G66" s="187">
        <f>IF(MOD(G11,Entradas!$G$68)=0,($D$66*(1+$B$2)^G11),0)</f>
        <v>0</v>
      </c>
      <c r="H66" s="187">
        <f>IF(MOD(H11,Entradas!$G$68)=0,($D$66*(1+$B$2)^H11),0)</f>
        <v>0</v>
      </c>
      <c r="I66" s="187">
        <f>IF(MOD(I11,Entradas!$G$68)=0,($D$66*(1+$B$2)^I11),0)</f>
        <v>0</v>
      </c>
      <c r="J66" s="187">
        <f>IF(MOD(J11,Entradas!$G$68)=0,($D$66*(1+$B$2)^J11),0)</f>
        <v>0</v>
      </c>
      <c r="K66" s="187">
        <f>IF(MOD(K11,Entradas!$G$68)=0,($D$66*(1+$B$2)^K11),0)</f>
        <v>0</v>
      </c>
      <c r="L66" s="187">
        <f>IF(MOD(L11,Entradas!$G$68)=0,($D$66*(1+$B$2)^L11),0)</f>
        <v>0</v>
      </c>
      <c r="M66" s="187">
        <f>IF(MOD(M11,Entradas!$G$68)=0,($D$66*(1+$B$2)^M11),0)</f>
        <v>0</v>
      </c>
      <c r="N66" s="187">
        <f>IF(MOD(N11,Entradas!$G$68)=0,($D$66*(1+$B$2)^N11),0)</f>
        <v>0</v>
      </c>
      <c r="O66" s="187">
        <f>IF(MOD(O11,Entradas!$G$68)=0,($D$66*(1+$B$2)^O11),0)</f>
        <v>0</v>
      </c>
      <c r="P66" s="187">
        <f>IF(MOD(P11,Entradas!$G$68)=0,($D$66*(1+$B$2)^P11),0)</f>
        <v>0</v>
      </c>
      <c r="Q66" s="187">
        <f>IF(MOD(Q11,Entradas!$G$68)=0,($D$66*(1+$B$2)^Q11),0)</f>
        <v>0</v>
      </c>
      <c r="R66" s="187">
        <f>IF(MOD(R11,Entradas!$G$68)=0,($D$66*(1+$B$2)^R11),0)</f>
        <v>0</v>
      </c>
      <c r="S66" s="187">
        <f>IF(MOD(S11,Entradas!$G$68)=0,($D$66*(1+$B$2)^S11),0)</f>
        <v>0</v>
      </c>
      <c r="T66" s="187">
        <f>IF(MOD(T11,Entradas!$G$68)=0,($D$66*(1+$B$2)^T11),0)</f>
        <v>0</v>
      </c>
      <c r="U66" s="187">
        <f>IF(MOD(U11,Entradas!$G$68)=0,($D$66*(1+$B$2)^U11),0)</f>
        <v>0</v>
      </c>
      <c r="V66" s="187">
        <f>IF(MOD(V11,Entradas!$G$68)=0,($D$66*(1+$B$2)^V11),0)</f>
        <v>0</v>
      </c>
      <c r="W66" s="187">
        <f>IF(MOD(W11,Entradas!$G$68)=0,($D$66*(1+$B$2)^W11),0)</f>
        <v>0</v>
      </c>
      <c r="X66" s="187">
        <f>IF(MOD(X11,Entradas!$G$68)=0,($D$66*(1+$B$2)^X11),0)</f>
        <v>630391.85908147926</v>
      </c>
      <c r="Y66" s="187">
        <f>IF(MOD(Y11,Entradas!$G$68)=0,($D$66*(1+$B$2)^Y11),0)</f>
        <v>0</v>
      </c>
      <c r="Z66" s="187">
        <f>IF(MOD(Z11,Entradas!$G$68)=0,($D$66*(1+$B$2)^Z11),0)</f>
        <v>0</v>
      </c>
      <c r="AA66" s="187">
        <f>IF(MOD(AA11,Entradas!$G$68)=0,($D$66*(1+$B$2)^AA11),0)</f>
        <v>0</v>
      </c>
      <c r="AB66" s="187">
        <f>IF(MOD(AB11,Entradas!$G$68)=0,($D$66*(1+$B$2)^AB11),0)</f>
        <v>0</v>
      </c>
      <c r="AC66" s="187">
        <f>IF(MOD(AC11,Entradas!$G$68)=0,($D$66*(1+$B$2)^AC11),0)</f>
        <v>0</v>
      </c>
      <c r="AD66" s="181"/>
    </row>
    <row r="67" spans="1:30" ht="14" x14ac:dyDescent="0.3">
      <c r="A67" s="184" t="s">
        <v>3</v>
      </c>
      <c r="B67" s="180"/>
      <c r="C67" s="180" t="str">
        <f>IF(Entradas!$E$8="","",Entradas!$E$8)</f>
        <v>CLP</v>
      </c>
      <c r="D67" s="180">
        <f>Entradas!E69</f>
        <v>535000</v>
      </c>
      <c r="E67" s="187">
        <f>IF(MOD(E11,Entradas!$G$69)=0,($D$67*(1+$B$2)^E11),0)</f>
        <v>0</v>
      </c>
      <c r="F67" s="187">
        <f>IF(MOD(F11,Entradas!$G$69)=0,($D$67*(1+$B$2)^F11),0)</f>
        <v>0</v>
      </c>
      <c r="G67" s="187">
        <f>IF(MOD(G11,Entradas!$G$69)=0,($D$67*(1+$B$2)^G11),0)</f>
        <v>0</v>
      </c>
      <c r="H67" s="187">
        <f>IF(MOD(H11,Entradas!$G$69)=0,($D$67*(1+$B$2)^H11),0)</f>
        <v>0</v>
      </c>
      <c r="I67" s="187">
        <f>IF(MOD(I11,Entradas!$G$69)=0,($D$67*(1+$B$2)^I11),0)</f>
        <v>611231.88333133992</v>
      </c>
      <c r="J67" s="187">
        <f>IF(MOD(J11,Entradas!$G$69)=0,($D$67*(1+$B$2)^J11),0)</f>
        <v>0</v>
      </c>
      <c r="K67" s="187">
        <f>IF(MOD(K11,Entradas!$G$69)=0,($D$67*(1+$B$2)^K11),0)</f>
        <v>0</v>
      </c>
      <c r="L67" s="187">
        <f>IF(MOD(L11,Entradas!$G$69)=0,($D$67*(1+$B$2)^L11),0)</f>
        <v>0</v>
      </c>
      <c r="M67" s="187">
        <f>IF(MOD(M11,Entradas!$G$69)=0,($D$67*(1+$B$2)^M11),0)</f>
        <v>0</v>
      </c>
      <c r="N67" s="187">
        <f>IF(MOD(N11,Entradas!$G$69)=0,($D$67*(1+$B$2)^N11),0)</f>
        <v>698326.0097210781</v>
      </c>
      <c r="O67" s="187">
        <f>IF(MOD(O11,Entradas!$G$69)=0,($D$67*(1+$B$2)^O11),0)</f>
        <v>0</v>
      </c>
      <c r="P67" s="187">
        <f>IF(MOD(P11,Entradas!$G$69)=0,($D$67*(1+$B$2)^P11),0)</f>
        <v>0</v>
      </c>
      <c r="Q67" s="187">
        <f>IF(MOD(Q11,Entradas!$G$69)=0,($D$67*(1+$B$2)^Q11),0)</f>
        <v>0</v>
      </c>
      <c r="R67" s="187">
        <f>IF(MOD(R11,Entradas!$G$69)=0,($D$67*(1+$B$2)^R11),0)</f>
        <v>0</v>
      </c>
      <c r="S67" s="187">
        <f>IF(MOD(S11,Entradas!$G$69)=0,($D$67*(1+$B$2)^S11),0)</f>
        <v>797830.13476836297</v>
      </c>
      <c r="T67" s="187">
        <f>IF(MOD(T11,Entradas!$G$69)=0,($D$67*(1+$B$2)^T11),0)</f>
        <v>0</v>
      </c>
      <c r="U67" s="187">
        <f>IF(MOD(U11,Entradas!$G$69)=0,($D$67*(1+$B$2)^U11),0)</f>
        <v>0</v>
      </c>
      <c r="V67" s="187">
        <f>IF(MOD(V11,Entradas!$G$69)=0,($D$67*(1+$B$2)^V11),0)</f>
        <v>0</v>
      </c>
      <c r="W67" s="187">
        <f>IF(MOD(W11,Entradas!$G$69)=0,($D$67*(1+$B$2)^W11),0)</f>
        <v>0</v>
      </c>
      <c r="X67" s="187">
        <f>IF(MOD(X11,Entradas!$G$69)=0,($D$67*(1+$B$2)^X11),0)</f>
        <v>911512.55299619294</v>
      </c>
      <c r="Y67" s="187">
        <f>IF(MOD(Y11,Entradas!$G$69)=0,($D$67*(1+$B$2)^Y11),0)</f>
        <v>0</v>
      </c>
      <c r="Z67" s="187">
        <f>IF(MOD(Z11,Entradas!$G$69)=0,($D$67*(1+$B$2)^Z11),0)</f>
        <v>0</v>
      </c>
      <c r="AA67" s="187">
        <f>IF(MOD(AA11,Entradas!$G$69)=0,($D$67*(1+$B$2)^AA11),0)</f>
        <v>0</v>
      </c>
      <c r="AB67" s="187">
        <f>IF(MOD(AB11,Entradas!$G$69)=0,($D$67*(1+$B$2)^AB11),0)</f>
        <v>0</v>
      </c>
      <c r="AC67" s="187">
        <f>IF(MOD(AC11,Entradas!$G$69)=0,($D$67*(1+$B$2)^AC11),0)</f>
        <v>1041393.5223327492</v>
      </c>
      <c r="AD67" s="181"/>
    </row>
    <row r="68" spans="1:30" ht="14" x14ac:dyDescent="0.3">
      <c r="A68" s="184" t="s">
        <v>2</v>
      </c>
      <c r="B68" s="180"/>
      <c r="C68" s="180" t="str">
        <f>IF(Entradas!$E$8="","",Entradas!$E$8)</f>
        <v>CLP</v>
      </c>
      <c r="D68" s="180">
        <f>Entradas!E70</f>
        <v>0</v>
      </c>
      <c r="E68" s="180"/>
      <c r="F68" s="180"/>
      <c r="G68" s="180"/>
      <c r="H68" s="180"/>
      <c r="I68" s="180"/>
      <c r="J68" s="180"/>
      <c r="K68" s="180"/>
      <c r="L68" s="180"/>
      <c r="M68" s="180"/>
      <c r="N68" s="180"/>
      <c r="O68" s="180"/>
      <c r="P68" s="180"/>
      <c r="Q68" s="180"/>
      <c r="R68" s="180"/>
      <c r="S68" s="180"/>
      <c r="T68" s="180"/>
      <c r="U68" s="180"/>
      <c r="V68" s="180"/>
      <c r="W68" s="180"/>
      <c r="X68" s="180"/>
      <c r="Y68" s="180"/>
      <c r="Z68" s="180"/>
      <c r="AA68" s="180"/>
      <c r="AB68" s="180"/>
      <c r="AC68" s="180"/>
      <c r="AD68" s="181"/>
    </row>
    <row r="69" spans="1:30" ht="14" x14ac:dyDescent="0.3">
      <c r="A69" s="184" t="s">
        <v>0</v>
      </c>
      <c r="B69" s="180"/>
      <c r="C69" s="180" t="str">
        <f>IF(Entradas!$E$8="","",Entradas!$E$8)</f>
        <v>CLP</v>
      </c>
      <c r="D69" s="180">
        <f>Entradas!E71</f>
        <v>100000</v>
      </c>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c r="AD69" s="181"/>
    </row>
    <row r="70" spans="1:30" ht="14" x14ac:dyDescent="0.3">
      <c r="A70" s="184" t="s">
        <v>47</v>
      </c>
      <c r="B70" s="180"/>
      <c r="C70" s="180" t="str">
        <f>IF(Entradas!$E$8="","",Entradas!$E$8)</f>
        <v>CLP</v>
      </c>
      <c r="D70" s="180">
        <f>Entradas!E72</f>
        <v>0</v>
      </c>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81"/>
    </row>
    <row r="71" spans="1:30" x14ac:dyDescent="0.25">
      <c r="A71" s="182" t="s">
        <v>57</v>
      </c>
      <c r="B71" s="180"/>
      <c r="C71" s="185" t="str">
        <f>IF(Entradas!$E$8="","",Entradas!$E$8)</f>
        <v>CLP</v>
      </c>
      <c r="D71" s="185">
        <v>0</v>
      </c>
      <c r="E71" s="186">
        <f>IF(E11&lt;='Loan Repayment Grid'!Loan_Years,'Loan Repayment Grid'!Scheduled_Monthly_Payment,0)</f>
        <v>0</v>
      </c>
      <c r="F71" s="186">
        <f>IF(F11&lt;='Loan Repayment Grid'!Loan_Years,'Loan Repayment Grid'!Scheduled_Monthly_Payment,0)</f>
        <v>0</v>
      </c>
      <c r="G71" s="186">
        <f>IF(G11&lt;='Loan Repayment Grid'!Loan_Years,'Loan Repayment Grid'!Scheduled_Monthly_Payment,0)</f>
        <v>0</v>
      </c>
      <c r="H71" s="186">
        <f>IF(H11&lt;='Loan Repayment Grid'!Loan_Years,'Loan Repayment Grid'!Scheduled_Monthly_Payment,0)</f>
        <v>0</v>
      </c>
      <c r="I71" s="186">
        <f>IF(I11&lt;='Loan Repayment Grid'!Loan_Years,'Loan Repayment Grid'!Scheduled_Monthly_Payment,0)</f>
        <v>0</v>
      </c>
      <c r="J71" s="186">
        <f>IF(J11&lt;='Loan Repayment Grid'!Loan_Years,'Loan Repayment Grid'!Scheduled_Monthly_Payment,0)</f>
        <v>0</v>
      </c>
      <c r="K71" s="186">
        <f>IF(K11&lt;='Loan Repayment Grid'!Loan_Years,'Loan Repayment Grid'!Scheduled_Monthly_Payment,0)</f>
        <v>0</v>
      </c>
      <c r="L71" s="186">
        <f>IF(L11&lt;='Loan Repayment Grid'!Loan_Years,'Loan Repayment Grid'!Scheduled_Monthly_Payment,0)</f>
        <v>0</v>
      </c>
      <c r="M71" s="186">
        <f>IF(M11&lt;='Loan Repayment Grid'!Loan_Years,'Loan Repayment Grid'!Scheduled_Monthly_Payment,0)</f>
        <v>0</v>
      </c>
      <c r="N71" s="186">
        <f>IF(N11&lt;='Loan Repayment Grid'!Loan_Years,'Loan Repayment Grid'!Scheduled_Monthly_Payment,0)</f>
        <v>0</v>
      </c>
      <c r="O71" s="186">
        <f>IF(O11&lt;='Loan Repayment Grid'!Loan_Years,'Loan Repayment Grid'!Scheduled_Monthly_Payment,0)</f>
        <v>0</v>
      </c>
      <c r="P71" s="186">
        <f>IF(P11&lt;='Loan Repayment Grid'!Loan_Years,'Loan Repayment Grid'!Scheduled_Monthly_Payment,0)</f>
        <v>0</v>
      </c>
      <c r="Q71" s="186">
        <f>IF(Q11&lt;='Loan Repayment Grid'!Loan_Years,'Loan Repayment Grid'!Scheduled_Monthly_Payment,0)</f>
        <v>0</v>
      </c>
      <c r="R71" s="186">
        <f>IF(R11&lt;='Loan Repayment Grid'!Loan_Years,'Loan Repayment Grid'!Scheduled_Monthly_Payment,0)</f>
        <v>0</v>
      </c>
      <c r="S71" s="186">
        <f>IF(S11&lt;='Loan Repayment Grid'!Loan_Years,'Loan Repayment Grid'!Scheduled_Monthly_Payment,0)</f>
        <v>0</v>
      </c>
      <c r="T71" s="186">
        <f>IF(T11&lt;='Loan Repayment Grid'!Loan_Years,'Loan Repayment Grid'!Scheduled_Monthly_Payment,0)</f>
        <v>0</v>
      </c>
      <c r="U71" s="186">
        <f>IF(U11&lt;='Loan Repayment Grid'!Loan_Years,'Loan Repayment Grid'!Scheduled_Monthly_Payment,0)</f>
        <v>0</v>
      </c>
      <c r="V71" s="186">
        <f>IF(V11&lt;='Loan Repayment Grid'!Loan_Years,'Loan Repayment Grid'!Scheduled_Monthly_Payment,0)</f>
        <v>0</v>
      </c>
      <c r="W71" s="186">
        <f>IF(W11&lt;='Loan Repayment Grid'!Loan_Years,'Loan Repayment Grid'!Scheduled_Monthly_Payment,0)</f>
        <v>0</v>
      </c>
      <c r="X71" s="186">
        <f>IF(X11&lt;='Loan Repayment Grid'!Loan_Years,'Loan Repayment Grid'!Scheduled_Monthly_Payment,0)</f>
        <v>0</v>
      </c>
      <c r="Y71" s="186">
        <f>IF(Y11&lt;='Loan Repayment Grid'!Loan_Years,'Loan Repayment Grid'!Scheduled_Monthly_Payment,0)</f>
        <v>0</v>
      </c>
      <c r="Z71" s="186">
        <f>IF(Z11&lt;='Loan Repayment Grid'!Loan_Years,'Loan Repayment Grid'!Scheduled_Monthly_Payment,0)</f>
        <v>0</v>
      </c>
      <c r="AA71" s="186">
        <f>IF(AA11&lt;='Loan Repayment Grid'!Loan_Years,'Loan Repayment Grid'!Scheduled_Monthly_Payment,0)</f>
        <v>0</v>
      </c>
      <c r="AB71" s="186">
        <f>IF(AB11&lt;='Loan Repayment Grid'!Loan_Years,'Loan Repayment Grid'!Scheduled_Monthly_Payment,0)</f>
        <v>0</v>
      </c>
      <c r="AC71" s="186">
        <f>IF(AC11&lt;='Loan Repayment Grid'!Loan_Years,'Loan Repayment Grid'!Scheduled_Monthly_Payment,0)</f>
        <v>0</v>
      </c>
      <c r="AD71" s="181"/>
    </row>
    <row r="72" spans="1:30" x14ac:dyDescent="0.25">
      <c r="A72" s="182" t="s">
        <v>64</v>
      </c>
      <c r="B72" s="180"/>
      <c r="C72" s="180" t="str">
        <f>IF(Entradas!$E$8="","",Entradas!$E$8)</f>
        <v>CLP</v>
      </c>
      <c r="D72" s="180">
        <v>0</v>
      </c>
      <c r="E72" s="187">
        <f>Entradas!E77</f>
        <v>130400</v>
      </c>
      <c r="F72" s="187">
        <f>E72*(1+(1*$B$6))</f>
        <v>143440</v>
      </c>
      <c r="G72" s="187">
        <f>F72*(1+(1*$B$6))</f>
        <v>157784</v>
      </c>
      <c r="H72" s="187">
        <f t="shared" ref="H72:AC72" si="11">G72*(1+(1*$B$6))</f>
        <v>173562.40000000002</v>
      </c>
      <c r="I72" s="187">
        <f t="shared" si="11"/>
        <v>190918.64000000004</v>
      </c>
      <c r="J72" s="187">
        <f t="shared" si="11"/>
        <v>210010.50400000007</v>
      </c>
      <c r="K72" s="187">
        <f t="shared" si="11"/>
        <v>231011.55440000011</v>
      </c>
      <c r="L72" s="187">
        <f t="shared" si="11"/>
        <v>254112.70984000014</v>
      </c>
      <c r="M72" s="187">
        <f t="shared" si="11"/>
        <v>279523.9808240002</v>
      </c>
      <c r="N72" s="187">
        <f t="shared" si="11"/>
        <v>307476.37890640023</v>
      </c>
      <c r="O72" s="187">
        <f t="shared" si="11"/>
        <v>338224.0167970403</v>
      </c>
      <c r="P72" s="187">
        <f t="shared" si="11"/>
        <v>372046.41847674438</v>
      </c>
      <c r="Q72" s="187">
        <f t="shared" si="11"/>
        <v>409251.06032441882</v>
      </c>
      <c r="R72" s="187">
        <f t="shared" si="11"/>
        <v>450176.16635686072</v>
      </c>
      <c r="S72" s="187">
        <f t="shared" si="11"/>
        <v>495193.78299254685</v>
      </c>
      <c r="T72" s="187">
        <f t="shared" si="11"/>
        <v>544713.1612918016</v>
      </c>
      <c r="U72" s="187">
        <f t="shared" si="11"/>
        <v>599184.47742098186</v>
      </c>
      <c r="V72" s="187">
        <f t="shared" si="11"/>
        <v>659102.9251630801</v>
      </c>
      <c r="W72" s="187">
        <f t="shared" si="11"/>
        <v>725013.21767938812</v>
      </c>
      <c r="X72" s="187">
        <f t="shared" si="11"/>
        <v>797514.53944732703</v>
      </c>
      <c r="Y72" s="187">
        <f t="shared" si="11"/>
        <v>877265.99339205981</v>
      </c>
      <c r="Z72" s="187">
        <f t="shared" si="11"/>
        <v>964992.59273126582</v>
      </c>
      <c r="AA72" s="187">
        <f t="shared" si="11"/>
        <v>1061491.8520043925</v>
      </c>
      <c r="AB72" s="187">
        <f t="shared" si="11"/>
        <v>1167641.0372048318</v>
      </c>
      <c r="AC72" s="187">
        <f t="shared" si="11"/>
        <v>1284405.1409253152</v>
      </c>
      <c r="AD72" s="181"/>
    </row>
    <row r="73" spans="1:30" x14ac:dyDescent="0.25">
      <c r="A73" s="182" t="s">
        <v>9</v>
      </c>
      <c r="B73" s="180"/>
      <c r="C73" s="180" t="str">
        <f>IF(Entradas!$E$8="","",Entradas!$E$8)</f>
        <v>CLP</v>
      </c>
      <c r="D73" s="180">
        <v>0</v>
      </c>
      <c r="E73" s="188">
        <f>SUM(Entradas!E78:E79)</f>
        <v>335000</v>
      </c>
      <c r="F73" s="187">
        <f t="shared" ref="F73:AC73" si="12">E73*(1+(1*$B$2))</f>
        <v>344044.99999999994</v>
      </c>
      <c r="G73" s="187">
        <f t="shared" si="12"/>
        <v>353334.21499999991</v>
      </c>
      <c r="H73" s="187">
        <f t="shared" si="12"/>
        <v>362874.23880499986</v>
      </c>
      <c r="I73" s="187">
        <f t="shared" si="12"/>
        <v>372671.8432527348</v>
      </c>
      <c r="J73" s="187">
        <f t="shared" si="12"/>
        <v>382733.9830205586</v>
      </c>
      <c r="K73" s="187">
        <f t="shared" si="12"/>
        <v>393067.80056211364</v>
      </c>
      <c r="L73" s="187">
        <f t="shared" si="12"/>
        <v>403680.63117729069</v>
      </c>
      <c r="M73" s="187">
        <f t="shared" si="12"/>
        <v>414580.00821907748</v>
      </c>
      <c r="N73" s="187">
        <f t="shared" si="12"/>
        <v>425773.66844099254</v>
      </c>
      <c r="O73" s="187">
        <f t="shared" si="12"/>
        <v>437269.55748889927</v>
      </c>
      <c r="P73" s="187">
        <f t="shared" si="12"/>
        <v>449075.83554109948</v>
      </c>
      <c r="Q73" s="187">
        <f t="shared" si="12"/>
        <v>461200.88310070912</v>
      </c>
      <c r="R73" s="187">
        <f t="shared" si="12"/>
        <v>473653.30694442824</v>
      </c>
      <c r="S73" s="187">
        <f t="shared" si="12"/>
        <v>486441.94623192778</v>
      </c>
      <c r="T73" s="187">
        <f t="shared" si="12"/>
        <v>499575.87878018979</v>
      </c>
      <c r="U73" s="187">
        <f t="shared" si="12"/>
        <v>513064.42750725488</v>
      </c>
      <c r="V73" s="187">
        <f t="shared" si="12"/>
        <v>526917.16704995069</v>
      </c>
      <c r="W73" s="187">
        <f t="shared" si="12"/>
        <v>541143.93056029931</v>
      </c>
      <c r="X73" s="187">
        <f t="shared" si="12"/>
        <v>555754.81668542733</v>
      </c>
      <c r="Y73" s="187">
        <f t="shared" si="12"/>
        <v>570760.19673593377</v>
      </c>
      <c r="Z73" s="187">
        <f t="shared" si="12"/>
        <v>586170.72204780392</v>
      </c>
      <c r="AA73" s="187">
        <f t="shared" si="12"/>
        <v>601997.33154309459</v>
      </c>
      <c r="AB73" s="187">
        <f t="shared" si="12"/>
        <v>618251.25949475809</v>
      </c>
      <c r="AC73" s="187">
        <f t="shared" si="12"/>
        <v>634944.04350111645</v>
      </c>
      <c r="AD73" s="181"/>
    </row>
    <row r="74" spans="1:30" x14ac:dyDescent="0.25">
      <c r="A74" s="182" t="s">
        <v>83</v>
      </c>
      <c r="B74" s="180"/>
      <c r="C74" s="180"/>
      <c r="D74" s="180"/>
      <c r="E74" s="180">
        <f>$B$8*$B$9</f>
        <v>0</v>
      </c>
      <c r="F74" s="180">
        <f t="shared" ref="F74:AC74" si="13">$B$8*$B$9</f>
        <v>0</v>
      </c>
      <c r="G74" s="180">
        <f t="shared" si="13"/>
        <v>0</v>
      </c>
      <c r="H74" s="180">
        <f t="shared" si="13"/>
        <v>0</v>
      </c>
      <c r="I74" s="180">
        <f t="shared" si="13"/>
        <v>0</v>
      </c>
      <c r="J74" s="180">
        <f t="shared" si="13"/>
        <v>0</v>
      </c>
      <c r="K74" s="180">
        <f t="shared" si="13"/>
        <v>0</v>
      </c>
      <c r="L74" s="180">
        <f t="shared" si="13"/>
        <v>0</v>
      </c>
      <c r="M74" s="180">
        <f t="shared" si="13"/>
        <v>0</v>
      </c>
      <c r="N74" s="180">
        <f t="shared" si="13"/>
        <v>0</v>
      </c>
      <c r="O74" s="180">
        <f t="shared" si="13"/>
        <v>0</v>
      </c>
      <c r="P74" s="180">
        <f t="shared" si="13"/>
        <v>0</v>
      </c>
      <c r="Q74" s="180">
        <f t="shared" si="13"/>
        <v>0</v>
      </c>
      <c r="R74" s="180">
        <f t="shared" si="13"/>
        <v>0</v>
      </c>
      <c r="S74" s="180">
        <f t="shared" si="13"/>
        <v>0</v>
      </c>
      <c r="T74" s="180">
        <f t="shared" si="13"/>
        <v>0</v>
      </c>
      <c r="U74" s="180">
        <f t="shared" si="13"/>
        <v>0</v>
      </c>
      <c r="V74" s="180">
        <f t="shared" si="13"/>
        <v>0</v>
      </c>
      <c r="W74" s="180">
        <f t="shared" si="13"/>
        <v>0</v>
      </c>
      <c r="X74" s="180">
        <f t="shared" si="13"/>
        <v>0</v>
      </c>
      <c r="Y74" s="180">
        <f t="shared" si="13"/>
        <v>0</v>
      </c>
      <c r="Z74" s="180">
        <f t="shared" si="13"/>
        <v>0</v>
      </c>
      <c r="AA74" s="180">
        <f t="shared" si="13"/>
        <v>0</v>
      </c>
      <c r="AB74" s="180">
        <f t="shared" si="13"/>
        <v>0</v>
      </c>
      <c r="AC74" s="180">
        <f t="shared" si="13"/>
        <v>0</v>
      </c>
      <c r="AD74" s="181"/>
    </row>
    <row r="75" spans="1:30" x14ac:dyDescent="0.25">
      <c r="A75" s="182"/>
      <c r="B75" s="180"/>
      <c r="C75" s="180"/>
      <c r="D75" s="180"/>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1"/>
    </row>
    <row r="76" spans="1:30" x14ac:dyDescent="0.25">
      <c r="A76" s="182" t="s">
        <v>10</v>
      </c>
      <c r="B76" s="180"/>
      <c r="C76" s="180" t="str">
        <f>IF(Entradas!$E$8="","",Entradas!$E$8)</f>
        <v>CLP</v>
      </c>
      <c r="D76" s="180">
        <f>SUM(D62:D70)</f>
        <v>2340000</v>
      </c>
      <c r="E76" s="187">
        <f>E72+E73+E74+SUMIF(E62:E71,"&lt;1E+307")</f>
        <v>465400</v>
      </c>
      <c r="F76" s="187">
        <f t="shared" ref="F76:AC76" si="14">F72+F73+F74+SUMIF(F62:F71,"&lt;1E+307")</f>
        <v>487484.99999999994</v>
      </c>
      <c r="G76" s="187">
        <f t="shared" si="14"/>
        <v>511118.21499999991</v>
      </c>
      <c r="H76" s="187">
        <f t="shared" si="14"/>
        <v>536436.63880499988</v>
      </c>
      <c r="I76" s="187">
        <f t="shared" si="14"/>
        <v>2700045.8511585402</v>
      </c>
      <c r="J76" s="187">
        <f t="shared" si="14"/>
        <v>592744.48702055868</v>
      </c>
      <c r="K76" s="187">
        <f t="shared" si="14"/>
        <v>624079.35496211378</v>
      </c>
      <c r="L76" s="187">
        <f t="shared" si="14"/>
        <v>657793.34101729083</v>
      </c>
      <c r="M76" s="187">
        <f t="shared" si="14"/>
        <v>694103.98904307769</v>
      </c>
      <c r="N76" s="187">
        <f t="shared" si="14"/>
        <v>3174127.8757182639</v>
      </c>
      <c r="O76" s="187">
        <f t="shared" si="14"/>
        <v>775493.57428593957</v>
      </c>
      <c r="P76" s="187">
        <f t="shared" si="14"/>
        <v>821122.25401784386</v>
      </c>
      <c r="Q76" s="187">
        <f t="shared" si="14"/>
        <v>870451.943425128</v>
      </c>
      <c r="R76" s="187">
        <f t="shared" si="14"/>
        <v>923829.4733012889</v>
      </c>
      <c r="S76" s="187">
        <f t="shared" si="14"/>
        <v>3770313.0227138931</v>
      </c>
      <c r="T76" s="187">
        <f t="shared" si="14"/>
        <v>1044289.0400719914</v>
      </c>
      <c r="U76" s="187">
        <f t="shared" si="14"/>
        <v>1112248.9049282367</v>
      </c>
      <c r="V76" s="187">
        <f t="shared" si="14"/>
        <v>1186020.0922130309</v>
      </c>
      <c r="W76" s="187">
        <f t="shared" si="14"/>
        <v>1266157.1482396876</v>
      </c>
      <c r="X76" s="187">
        <f t="shared" si="14"/>
        <v>5169695.7462476557</v>
      </c>
      <c r="Y76" s="187">
        <f t="shared" si="14"/>
        <v>1448026.1901279935</v>
      </c>
      <c r="Z76" s="187">
        <f t="shared" si="14"/>
        <v>1551163.3147790697</v>
      </c>
      <c r="AA76" s="187">
        <f t="shared" si="14"/>
        <v>1663489.183547487</v>
      </c>
      <c r="AB76" s="187">
        <f t="shared" si="14"/>
        <v>1785892.29669959</v>
      </c>
      <c r="AC76" s="187">
        <f t="shared" si="14"/>
        <v>5559360.1877203397</v>
      </c>
      <c r="AD76" s="181"/>
    </row>
    <row r="77" spans="1:30" x14ac:dyDescent="0.25">
      <c r="A77" s="182"/>
      <c r="B77" s="180"/>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1"/>
    </row>
    <row r="78" spans="1:30" x14ac:dyDescent="0.25">
      <c r="A78" s="182"/>
      <c r="B78" s="180"/>
      <c r="C78" s="180"/>
      <c r="D78" s="180"/>
      <c r="E78" s="180"/>
      <c r="F78" s="180"/>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1"/>
    </row>
    <row r="79" spans="1:30" x14ac:dyDescent="0.25">
      <c r="A79" s="182" t="s">
        <v>11</v>
      </c>
      <c r="B79" s="180"/>
      <c r="C79" s="180" t="str">
        <f>IF(Entradas!$E$8="","",Entradas!$E$8)</f>
        <v>CLP</v>
      </c>
      <c r="D79" s="187">
        <f>D14-D84</f>
        <v>-2340000</v>
      </c>
      <c r="E79" s="187">
        <f t="shared" ref="E79:AC79" si="15">E14-E84</f>
        <v>13653741</v>
      </c>
      <c r="F79" s="187">
        <f t="shared" si="15"/>
        <v>30119171.23</v>
      </c>
      <c r="G79" s="187">
        <f t="shared" si="15"/>
        <v>47069555.701900005</v>
      </c>
      <c r="H79" s="187">
        <f t="shared" si="15"/>
        <v>64518466.830601998</v>
      </c>
      <c r="I79" s="187">
        <f t="shared" si="15"/>
        <v>80343329.179975674</v>
      </c>
      <c r="J79" s="187">
        <f t="shared" si="15"/>
        <v>98831240.139503285</v>
      </c>
      <c r="K79" s="187">
        <f t="shared" si="15"/>
        <v>117860235.8944858</v>
      </c>
      <c r="L79" s="187">
        <f t="shared" si="15"/>
        <v>137445109.91671148</v>
      </c>
      <c r="M79" s="187">
        <f t="shared" si="15"/>
        <v>157600953.31180865</v>
      </c>
      <c r="N79" s="187">
        <f t="shared" si="15"/>
        <v>175902271.24175483</v>
      </c>
      <c r="O79" s="187">
        <f t="shared" si="15"/>
        <v>197246486.8473033</v>
      </c>
      <c r="P79" s="187">
        <f t="shared" si="15"/>
        <v>219208665.04851487</v>
      </c>
      <c r="Q79" s="187">
        <f t="shared" si="15"/>
        <v>241805012.57397607</v>
      </c>
      <c r="R79" s="187">
        <f t="shared" si="15"/>
        <v>265051986.55362767</v>
      </c>
      <c r="S79" s="187">
        <f t="shared" si="15"/>
        <v>286177601.08745527</v>
      </c>
      <c r="T79" s="187">
        <f t="shared" si="15"/>
        <v>310776117.43062103</v>
      </c>
      <c r="U79" s="187">
        <f t="shared" si="15"/>
        <v>336075958.0704276</v>
      </c>
      <c r="V79" s="187">
        <f t="shared" si="15"/>
        <v>362094390.20929146</v>
      </c>
      <c r="W79" s="187">
        <f t="shared" si="15"/>
        <v>388848818.859061</v>
      </c>
      <c r="X79" s="187">
        <f t="shared" si="15"/>
        <v>412540326.48476285</v>
      </c>
      <c r="Y79" s="187">
        <f t="shared" si="15"/>
        <v>440819339.76774287</v>
      </c>
      <c r="Z79" s="187">
        <f t="shared" si="15"/>
        <v>469887027.11026502</v>
      </c>
      <c r="AA79" s="187">
        <f t="shared" si="15"/>
        <v>499760954.10373777</v>
      </c>
      <c r="AB79" s="187">
        <f t="shared" si="15"/>
        <v>530458600.46936905</v>
      </c>
      <c r="AC79" s="187">
        <f t="shared" si="15"/>
        <v>558357285.10384953</v>
      </c>
      <c r="AD79" s="181"/>
    </row>
    <row r="80" spans="1:30" x14ac:dyDescent="0.25">
      <c r="A80" s="182"/>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1"/>
    </row>
    <row r="81" spans="1:30" x14ac:dyDescent="0.25">
      <c r="A81" s="182"/>
      <c r="B81" s="180"/>
      <c r="C81" s="180"/>
      <c r="D81" s="180" t="str">
        <f>IF(D79&gt;0,"Yes","No")</f>
        <v>No</v>
      </c>
      <c r="E81" s="180" t="str">
        <f t="shared" ref="E81:AC81" si="16">IF(E79&gt;0,"Yes","No")</f>
        <v>Yes</v>
      </c>
      <c r="F81" s="180" t="str">
        <f t="shared" si="16"/>
        <v>Yes</v>
      </c>
      <c r="G81" s="180" t="str">
        <f t="shared" si="16"/>
        <v>Yes</v>
      </c>
      <c r="H81" s="180" t="str">
        <f t="shared" si="16"/>
        <v>Yes</v>
      </c>
      <c r="I81" s="180" t="str">
        <f t="shared" si="16"/>
        <v>Yes</v>
      </c>
      <c r="J81" s="180" t="str">
        <f t="shared" si="16"/>
        <v>Yes</v>
      </c>
      <c r="K81" s="180" t="str">
        <f t="shared" si="16"/>
        <v>Yes</v>
      </c>
      <c r="L81" s="180" t="str">
        <f t="shared" si="16"/>
        <v>Yes</v>
      </c>
      <c r="M81" s="180" t="str">
        <f t="shared" si="16"/>
        <v>Yes</v>
      </c>
      <c r="N81" s="180" t="str">
        <f t="shared" si="16"/>
        <v>Yes</v>
      </c>
      <c r="O81" s="180" t="str">
        <f t="shared" si="16"/>
        <v>Yes</v>
      </c>
      <c r="P81" s="180" t="str">
        <f t="shared" si="16"/>
        <v>Yes</v>
      </c>
      <c r="Q81" s="180" t="str">
        <f t="shared" si="16"/>
        <v>Yes</v>
      </c>
      <c r="R81" s="180" t="str">
        <f t="shared" si="16"/>
        <v>Yes</v>
      </c>
      <c r="S81" s="180" t="str">
        <f t="shared" si="16"/>
        <v>Yes</v>
      </c>
      <c r="T81" s="180" t="str">
        <f t="shared" si="16"/>
        <v>Yes</v>
      </c>
      <c r="U81" s="180" t="str">
        <f t="shared" si="16"/>
        <v>Yes</v>
      </c>
      <c r="V81" s="180" t="str">
        <f t="shared" si="16"/>
        <v>Yes</v>
      </c>
      <c r="W81" s="180" t="str">
        <f t="shared" si="16"/>
        <v>Yes</v>
      </c>
      <c r="X81" s="180" t="str">
        <f t="shared" si="16"/>
        <v>Yes</v>
      </c>
      <c r="Y81" s="180" t="str">
        <f t="shared" si="16"/>
        <v>Yes</v>
      </c>
      <c r="Z81" s="180" t="str">
        <f t="shared" si="16"/>
        <v>Yes</v>
      </c>
      <c r="AA81" s="180" t="str">
        <f t="shared" si="16"/>
        <v>Yes</v>
      </c>
      <c r="AB81" s="180" t="str">
        <f t="shared" si="16"/>
        <v>Yes</v>
      </c>
      <c r="AC81" s="180" t="str">
        <f t="shared" si="16"/>
        <v>Yes</v>
      </c>
      <c r="AD81" s="181"/>
    </row>
    <row r="82" spans="1:30" ht="13" x14ac:dyDescent="0.3">
      <c r="A82" s="189" t="s">
        <v>62</v>
      </c>
      <c r="B82" s="180">
        <f>IF(AC79&lt;0,"no payback",COUNTIF(D79:AC79,"&lt;0"))</f>
        <v>1</v>
      </c>
      <c r="C82" s="180" t="s">
        <v>61</v>
      </c>
      <c r="D82" s="190"/>
      <c r="E82" s="190"/>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0"/>
      <c r="AD82" s="181"/>
    </row>
    <row r="83" spans="1:30" ht="13" x14ac:dyDescent="0.3">
      <c r="A83" s="189"/>
      <c r="B83" s="187"/>
      <c r="C83" s="180"/>
      <c r="D83" s="180"/>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1"/>
    </row>
    <row r="84" spans="1:30" ht="13" x14ac:dyDescent="0.3">
      <c r="A84" s="189" t="s">
        <v>18</v>
      </c>
      <c r="B84" s="187">
        <f>IF($A$85=TRUE,AC85,NA())</f>
        <v>41730887.125044018</v>
      </c>
      <c r="C84" s="180" t="str">
        <f>IF(Entradas!$E$8="","",Entradas!$E$8)</f>
        <v>CLP</v>
      </c>
      <c r="D84" s="187">
        <f t="shared" ref="D84:AC84" si="17">IF($A$85=TRUE,D85,NA())</f>
        <v>2340000</v>
      </c>
      <c r="E84" s="187">
        <f t="shared" si="17"/>
        <v>2805400</v>
      </c>
      <c r="F84" s="187">
        <f t="shared" si="17"/>
        <v>3292885</v>
      </c>
      <c r="G84" s="187">
        <f t="shared" si="17"/>
        <v>3804003.2149999999</v>
      </c>
      <c r="H84" s="187">
        <f t="shared" si="17"/>
        <v>4340439.853805</v>
      </c>
      <c r="I84" s="187">
        <f t="shared" si="17"/>
        <v>7040485.7049635407</v>
      </c>
      <c r="J84" s="187">
        <f t="shared" si="17"/>
        <v>7633230.1919840993</v>
      </c>
      <c r="K84" s="187">
        <f t="shared" si="17"/>
        <v>8257309.5469462126</v>
      </c>
      <c r="L84" s="187">
        <f t="shared" si="17"/>
        <v>8915102.8879635036</v>
      </c>
      <c r="M84" s="187">
        <f t="shared" si="17"/>
        <v>9609206.8770065811</v>
      </c>
      <c r="N84" s="187">
        <f t="shared" si="17"/>
        <v>12783334.752724845</v>
      </c>
      <c r="O84" s="187">
        <f t="shared" si="17"/>
        <v>13558828.327010784</v>
      </c>
      <c r="P84" s="187">
        <f t="shared" si="17"/>
        <v>14379950.581028629</v>
      </c>
      <c r="Q84" s="187">
        <f t="shared" si="17"/>
        <v>15250402.524453757</v>
      </c>
      <c r="R84" s="187">
        <f t="shared" si="17"/>
        <v>16174231.997755047</v>
      </c>
      <c r="S84" s="187">
        <f t="shared" si="17"/>
        <v>19944545.020468939</v>
      </c>
      <c r="T84" s="187">
        <f t="shared" si="17"/>
        <v>20988834.060540929</v>
      </c>
      <c r="U84" s="187">
        <f t="shared" si="17"/>
        <v>22101082.965469167</v>
      </c>
      <c r="V84" s="187">
        <f t="shared" si="17"/>
        <v>23287103.057682198</v>
      </c>
      <c r="W84" s="187">
        <f t="shared" si="17"/>
        <v>24553260.205921885</v>
      </c>
      <c r="X84" s="187">
        <f t="shared" si="17"/>
        <v>29722955.952169541</v>
      </c>
      <c r="Y84" s="187">
        <f t="shared" si="17"/>
        <v>31170982.142297536</v>
      </c>
      <c r="Z84" s="187">
        <f t="shared" si="17"/>
        <v>32722145.457076605</v>
      </c>
      <c r="AA84" s="187">
        <f t="shared" si="17"/>
        <v>34385634.640624091</v>
      </c>
      <c r="AB84" s="187">
        <f t="shared" si="17"/>
        <v>36171526.937323682</v>
      </c>
      <c r="AC84" s="187">
        <f t="shared" si="17"/>
        <v>41730887.125044018</v>
      </c>
      <c r="AD84" s="181"/>
    </row>
    <row r="85" spans="1:30" x14ac:dyDescent="0.25">
      <c r="A85" s="182" t="b">
        <v>1</v>
      </c>
      <c r="B85" s="180"/>
      <c r="C85" s="180"/>
      <c r="D85" s="187">
        <f>D76</f>
        <v>2340000</v>
      </c>
      <c r="E85" s="187">
        <f>SUM($D$76:E76)</f>
        <v>2805400</v>
      </c>
      <c r="F85" s="187">
        <f>SUM($D$76:F76)</f>
        <v>3292885</v>
      </c>
      <c r="G85" s="187">
        <f>SUM($D$76:G76)</f>
        <v>3804003.2149999999</v>
      </c>
      <c r="H85" s="187">
        <f>SUM($D$76:H76)</f>
        <v>4340439.853805</v>
      </c>
      <c r="I85" s="187">
        <f>SUM($D$76:I76)</f>
        <v>7040485.7049635407</v>
      </c>
      <c r="J85" s="187">
        <f>SUM($D$76:J76)</f>
        <v>7633230.1919840993</v>
      </c>
      <c r="K85" s="187">
        <f>SUM($D$76:K76)</f>
        <v>8257309.5469462126</v>
      </c>
      <c r="L85" s="187">
        <f>SUM($D$76:L76)</f>
        <v>8915102.8879635036</v>
      </c>
      <c r="M85" s="187">
        <f>SUM($D$76:M76)</f>
        <v>9609206.8770065811</v>
      </c>
      <c r="N85" s="187">
        <f>SUM($D$76:N76)</f>
        <v>12783334.752724845</v>
      </c>
      <c r="O85" s="187">
        <f>SUM($D$76:O76)</f>
        <v>13558828.327010784</v>
      </c>
      <c r="P85" s="187">
        <f>SUM($D$76:P76)</f>
        <v>14379950.581028629</v>
      </c>
      <c r="Q85" s="187">
        <f>SUM($D$76:Q76)</f>
        <v>15250402.524453757</v>
      </c>
      <c r="R85" s="187">
        <f>SUM($D$76:R76)</f>
        <v>16174231.997755047</v>
      </c>
      <c r="S85" s="187">
        <f>SUM($D$76:S76)</f>
        <v>19944545.020468939</v>
      </c>
      <c r="T85" s="187">
        <f>SUM($D$76:T76)</f>
        <v>20988834.060540929</v>
      </c>
      <c r="U85" s="187">
        <f>SUM($D$76:U76)</f>
        <v>22101082.965469167</v>
      </c>
      <c r="V85" s="187">
        <f>SUM($D$76:V76)</f>
        <v>23287103.057682198</v>
      </c>
      <c r="W85" s="187">
        <f>SUM($D$76:W76)</f>
        <v>24553260.205921885</v>
      </c>
      <c r="X85" s="187">
        <f>SUM($D$76:X76)</f>
        <v>29722955.952169541</v>
      </c>
      <c r="Y85" s="187">
        <f>SUM($D$76:Y76)</f>
        <v>31170982.142297536</v>
      </c>
      <c r="Z85" s="187">
        <f>SUM($D$76:Z76)</f>
        <v>32722145.457076605</v>
      </c>
      <c r="AA85" s="187">
        <f>SUM($D$76:AA76)</f>
        <v>34385634.640624091</v>
      </c>
      <c r="AB85" s="187">
        <f>SUM($D$76:AB76)</f>
        <v>36171526.937323682</v>
      </c>
      <c r="AC85" s="187">
        <f>SUM($D$76:AC76)</f>
        <v>41730887.125044018</v>
      </c>
      <c r="AD85" s="181"/>
    </row>
    <row r="86" spans="1:30" s="180" customFormat="1" x14ac:dyDescent="0.25">
      <c r="A86" s="182" t="s">
        <v>77</v>
      </c>
      <c r="C86" s="180" t="str">
        <f>IF(Entradas!$E$8="","",Entradas!$E$8&amp;" /m3")</f>
        <v>CLP /m3</v>
      </c>
      <c r="D86" s="191">
        <f>D76/($B$9*365)</f>
        <v>196.65518110765612</v>
      </c>
      <c r="E86" s="191">
        <f t="shared" ref="E86:AC86" si="18">E76/($B$9*365)</f>
        <v>39.112530464744935</v>
      </c>
      <c r="F86" s="191">
        <f t="shared" si="18"/>
        <v>40.968568787293044</v>
      </c>
      <c r="G86" s="191">
        <f t="shared" si="18"/>
        <v>42.954720144549952</v>
      </c>
      <c r="H86" s="191">
        <f t="shared" si="18"/>
        <v>45.082497588452803</v>
      </c>
      <c r="I86" s="191">
        <f t="shared" si="18"/>
        <v>226.91367771733258</v>
      </c>
      <c r="J86" s="191">
        <f t="shared" si="18"/>
        <v>49.81464719897123</v>
      </c>
      <c r="K86" s="191">
        <f t="shared" si="18"/>
        <v>52.448050673343452</v>
      </c>
      <c r="L86" s="191">
        <f t="shared" si="18"/>
        <v>55.28139684152373</v>
      </c>
      <c r="M86" s="191">
        <f t="shared" si="18"/>
        <v>58.332968236244866</v>
      </c>
      <c r="N86" s="191">
        <f t="shared" si="18"/>
        <v>266.75585139240809</v>
      </c>
      <c r="O86" s="191">
        <f t="shared" si="18"/>
        <v>65.173003973942315</v>
      </c>
      <c r="P86" s="191">
        <f t="shared" si="18"/>
        <v>69.00766904931875</v>
      </c>
      <c r="Q86" s="191">
        <f t="shared" si="18"/>
        <v>73.153369478538366</v>
      </c>
      <c r="R86" s="191">
        <f t="shared" si="18"/>
        <v>77.639253155835689</v>
      </c>
      <c r="S86" s="191">
        <f t="shared" si="18"/>
        <v>316.85965398049359</v>
      </c>
      <c r="T86" s="191">
        <f t="shared" si="18"/>
        <v>87.762756540212735</v>
      </c>
      <c r="U86" s="191">
        <f t="shared" si="18"/>
        <v>93.474149502331016</v>
      </c>
      <c r="V86" s="191">
        <f t="shared" si="18"/>
        <v>99.673929927979742</v>
      </c>
      <c r="W86" s="191">
        <f t="shared" si="18"/>
        <v>106.40870226402954</v>
      </c>
      <c r="X86" s="191">
        <f t="shared" si="18"/>
        <v>434.46472361103082</v>
      </c>
      <c r="Y86" s="191">
        <f t="shared" si="18"/>
        <v>121.69309943087599</v>
      </c>
      <c r="Z86" s="191">
        <f t="shared" si="18"/>
        <v>130.36081307497014</v>
      </c>
      <c r="AA86" s="191">
        <f t="shared" si="18"/>
        <v>139.80075498340088</v>
      </c>
      <c r="AB86" s="191">
        <f t="shared" si="18"/>
        <v>150.0875953188999</v>
      </c>
      <c r="AC86" s="191">
        <f t="shared" si="18"/>
        <v>467.21238656360532</v>
      </c>
      <c r="AD86" s="181"/>
    </row>
    <row r="87" spans="1:30" x14ac:dyDescent="0.25">
      <c r="A87" s="182" t="s">
        <v>78</v>
      </c>
      <c r="B87" s="191">
        <f>AVERAGE(D86:AC86)</f>
        <v>134.88815196184561</v>
      </c>
      <c r="C87" s="180" t="str">
        <f>IF(Entradas!$E$8="","",Entradas!$E$8&amp;" /m3")</f>
        <v>CLP /m3</v>
      </c>
      <c r="D87" s="187"/>
      <c r="E87" s="187"/>
      <c r="F87" s="187"/>
      <c r="G87" s="187"/>
      <c r="H87" s="187"/>
      <c r="I87" s="191">
        <f>AVERAGE(D86:I86)</f>
        <v>98.614529301671567</v>
      </c>
      <c r="J87" s="187"/>
      <c r="K87" s="187"/>
      <c r="L87" s="187"/>
      <c r="M87" s="187"/>
      <c r="N87" s="191">
        <f>AVERAGE(D86:N86)</f>
        <v>97.665462741138242</v>
      </c>
      <c r="O87" s="187"/>
      <c r="P87" s="187"/>
      <c r="Q87" s="187"/>
      <c r="R87" s="187"/>
      <c r="S87" s="187"/>
      <c r="T87" s="187"/>
      <c r="U87" s="187"/>
      <c r="V87" s="187"/>
      <c r="W87" s="187"/>
      <c r="X87" s="187"/>
      <c r="Y87" s="187"/>
      <c r="Z87" s="187"/>
      <c r="AA87" s="187"/>
      <c r="AB87" s="187"/>
      <c r="AC87" s="187"/>
      <c r="AD87" s="181"/>
    </row>
    <row r="88" spans="1:30" ht="13" thickBot="1" x14ac:dyDescent="0.3">
      <c r="A88" s="182"/>
      <c r="B88" s="180"/>
      <c r="C88" s="180"/>
      <c r="D88" s="180"/>
      <c r="E88" s="180"/>
      <c r="F88" s="180"/>
      <c r="G88" s="180"/>
      <c r="H88" s="180"/>
      <c r="I88" s="180"/>
      <c r="J88" s="180"/>
      <c r="K88" s="180"/>
      <c r="L88" s="180"/>
      <c r="M88" s="180"/>
      <c r="N88" s="180"/>
      <c r="O88" s="180"/>
      <c r="P88" s="180"/>
      <c r="Q88" s="180"/>
      <c r="R88" s="180"/>
      <c r="S88" s="180"/>
      <c r="T88" s="180"/>
      <c r="U88" s="180"/>
      <c r="V88" s="180"/>
      <c r="W88" s="180"/>
      <c r="X88" s="180"/>
      <c r="Y88" s="180"/>
      <c r="Z88" s="180"/>
      <c r="AA88" s="180"/>
      <c r="AB88" s="180"/>
      <c r="AC88" s="180"/>
      <c r="AD88" s="181"/>
    </row>
    <row r="89" spans="1:30" ht="14" x14ac:dyDescent="0.3">
      <c r="A89" s="192" t="s">
        <v>12</v>
      </c>
      <c r="B89" s="512">
        <f>Entradas!E12</f>
        <v>4.4999999999999998E-2</v>
      </c>
      <c r="C89" s="249">
        <f>NPV(B89,E79:AC79)+D79</f>
        <v>3076171950.6950045</v>
      </c>
      <c r="D89" s="180"/>
      <c r="E89" s="180"/>
      <c r="F89" s="180"/>
      <c r="G89" s="180"/>
      <c r="H89" s="180"/>
      <c r="I89" s="180"/>
      <c r="J89" s="180"/>
      <c r="K89" s="180"/>
      <c r="L89" s="180"/>
      <c r="M89" s="180"/>
      <c r="N89" s="180"/>
      <c r="O89" s="180"/>
      <c r="P89" s="180"/>
      <c r="Q89" s="180"/>
      <c r="R89" s="180"/>
      <c r="S89" s="180"/>
      <c r="T89" s="180"/>
      <c r="U89" s="180"/>
      <c r="V89" s="180"/>
      <c r="W89" s="180"/>
      <c r="X89" s="180"/>
      <c r="Y89" s="180"/>
      <c r="Z89" s="180"/>
      <c r="AA89" s="180"/>
      <c r="AB89" s="180"/>
      <c r="AC89" s="180"/>
      <c r="AD89" s="181"/>
    </row>
    <row r="90" spans="1:30" ht="14.5" thickBot="1" x14ac:dyDescent="0.35">
      <c r="A90" s="192" t="s">
        <v>13</v>
      </c>
      <c r="B90" s="513"/>
      <c r="C90" s="174">
        <f>IRR(D79:AC79)</f>
        <v>6.8642107301431352</v>
      </c>
      <c r="D90" s="180"/>
      <c r="E90" s="180"/>
      <c r="F90" s="180"/>
      <c r="G90" s="180"/>
      <c r="H90" s="180"/>
      <c r="I90" s="180"/>
      <c r="J90" s="180"/>
      <c r="K90" s="180"/>
      <c r="L90" s="180"/>
      <c r="M90" s="180"/>
      <c r="N90" s="180"/>
      <c r="O90" s="180"/>
      <c r="P90" s="180"/>
      <c r="Q90" s="180"/>
      <c r="R90" s="180"/>
      <c r="S90" s="180"/>
      <c r="T90" s="180"/>
      <c r="U90" s="180"/>
      <c r="V90" s="180"/>
      <c r="W90" s="180"/>
      <c r="X90" s="180"/>
      <c r="Y90" s="180"/>
      <c r="Z90" s="180"/>
      <c r="AA90" s="180"/>
      <c r="AB90" s="180"/>
      <c r="AC90" s="180"/>
      <c r="AD90" s="181"/>
    </row>
    <row r="91" spans="1:30" x14ac:dyDescent="0.25">
      <c r="A91" s="193"/>
      <c r="B91" s="185"/>
      <c r="C91" s="185"/>
      <c r="D91" s="185"/>
      <c r="E91" s="185"/>
      <c r="F91" s="185"/>
      <c r="G91" s="185"/>
      <c r="H91" s="185"/>
      <c r="I91" s="185"/>
      <c r="J91" s="185"/>
      <c r="K91" s="185"/>
      <c r="L91" s="185"/>
      <c r="M91" s="185"/>
      <c r="N91" s="185"/>
      <c r="O91" s="185"/>
      <c r="P91" s="185"/>
      <c r="Q91" s="185"/>
      <c r="R91" s="185"/>
      <c r="S91" s="185"/>
      <c r="T91" s="185"/>
      <c r="U91" s="185"/>
      <c r="V91" s="185"/>
      <c r="W91" s="185"/>
      <c r="X91" s="185"/>
      <c r="Y91" s="185"/>
      <c r="Z91" s="185"/>
      <c r="AA91" s="185"/>
      <c r="AB91" s="185"/>
      <c r="AC91" s="185"/>
      <c r="AD91" s="194"/>
    </row>
    <row r="93" spans="1:30" x14ac:dyDescent="0.25">
      <c r="B93" s="27"/>
    </row>
    <row r="96" spans="1:30" hidden="1" outlineLevel="1" x14ac:dyDescent="0.25"/>
    <row r="97" spans="2:17" ht="14" hidden="1" outlineLevel="1" x14ac:dyDescent="0.3">
      <c r="N97" s="514" t="s">
        <v>14</v>
      </c>
      <c r="O97" s="515"/>
      <c r="P97" s="516" t="s">
        <v>6</v>
      </c>
      <c r="Q97" s="517"/>
    </row>
    <row r="98" spans="2:17" hidden="1" outlineLevel="1" x14ac:dyDescent="0.25">
      <c r="L98" s="195" t="s">
        <v>15</v>
      </c>
      <c r="N98" s="518">
        <f>C51</f>
        <v>3103344933.847898</v>
      </c>
      <c r="O98" s="519"/>
      <c r="P98" s="520">
        <f>C89</f>
        <v>3076171950.6950045</v>
      </c>
      <c r="Q98" s="521"/>
    </row>
    <row r="99" spans="2:17" hidden="1" outlineLevel="1" x14ac:dyDescent="0.25">
      <c r="L99" s="196"/>
      <c r="N99" s="197"/>
      <c r="O99" s="198"/>
      <c r="P99" s="197"/>
      <c r="Q99" s="198"/>
    </row>
    <row r="100" spans="2:17" hidden="1" outlineLevel="1" x14ac:dyDescent="0.25">
      <c r="L100" s="199" t="s">
        <v>5</v>
      </c>
      <c r="N100" s="200" t="s">
        <v>16</v>
      </c>
      <c r="O100" s="201" t="s">
        <v>12</v>
      </c>
      <c r="P100" s="200" t="s">
        <v>16</v>
      </c>
      <c r="Q100" s="201" t="s">
        <v>12</v>
      </c>
    </row>
    <row r="101" spans="2:17" hidden="1" outlineLevel="1" x14ac:dyDescent="0.25">
      <c r="L101" s="202">
        <v>0</v>
      </c>
      <c r="N101" s="197"/>
      <c r="O101" s="198"/>
      <c r="P101" s="197"/>
      <c r="Q101" s="198"/>
    </row>
    <row r="102" spans="2:17" hidden="1" outlineLevel="1" x14ac:dyDescent="0.25">
      <c r="B102" s="203"/>
      <c r="F102" s="204"/>
      <c r="J102" s="205"/>
      <c r="L102" s="202">
        <v>1</v>
      </c>
      <c r="N102" s="197">
        <f>PMT($B$51,$L$121,$C$51,0,0)*-1</f>
        <v>238573193.02179432</v>
      </c>
      <c r="O102" s="206">
        <f>N102*(1.05^-L102)</f>
        <v>227212564.78266123</v>
      </c>
      <c r="P102" s="197">
        <f>PMT($B$89,$L$121,$C$89,0,0)*-1</f>
        <v>236484238.84721753</v>
      </c>
      <c r="Q102" s="206">
        <f>P102*(1.06^-L102)</f>
        <v>223098338.53511086</v>
      </c>
    </row>
    <row r="103" spans="2:17" hidden="1" outlineLevel="1" x14ac:dyDescent="0.25">
      <c r="F103" s="204"/>
      <c r="J103" s="205"/>
      <c r="L103" s="202">
        <f t="shared" ref="L103:L121" si="19">L102+1</f>
        <v>2</v>
      </c>
      <c r="N103" s="197">
        <f t="shared" ref="N103:N121" si="20">PMT($B$51,$L$121,$C$51,0,0)*-1</f>
        <v>238573193.02179432</v>
      </c>
      <c r="O103" s="206">
        <f t="shared" ref="O103:O121" si="21">N103*(1.06^-L103)</f>
        <v>212329292.47222704</v>
      </c>
      <c r="P103" s="197">
        <f t="shared" ref="P103:P121" si="22">PMT($B$89,$L$121,$C$89,0,0)*-1</f>
        <v>236484238.84721753</v>
      </c>
      <c r="Q103" s="206">
        <f t="shared" ref="Q103:Q121" si="23">P103*(1.06^-L103)</f>
        <v>210470130.69350079</v>
      </c>
    </row>
    <row r="104" spans="2:17" hidden="1" outlineLevel="1" x14ac:dyDescent="0.25">
      <c r="B104" s="137"/>
      <c r="F104" s="204"/>
      <c r="J104" s="205"/>
      <c r="L104" s="202">
        <f t="shared" si="19"/>
        <v>3</v>
      </c>
      <c r="N104" s="197">
        <f t="shared" si="20"/>
        <v>238573193.02179432</v>
      </c>
      <c r="O104" s="206">
        <f t="shared" si="21"/>
        <v>200310653.27568585</v>
      </c>
      <c r="P104" s="197">
        <f t="shared" si="22"/>
        <v>236484238.84721753</v>
      </c>
      <c r="Q104" s="206">
        <f t="shared" si="23"/>
        <v>198556727.06934035</v>
      </c>
    </row>
    <row r="105" spans="2:17" hidden="1" outlineLevel="1" x14ac:dyDescent="0.25">
      <c r="F105" s="204"/>
      <c r="J105" s="205"/>
      <c r="L105" s="202">
        <f t="shared" si="19"/>
        <v>4</v>
      </c>
      <c r="N105" s="197">
        <f t="shared" si="20"/>
        <v>238573193.02179432</v>
      </c>
      <c r="O105" s="206">
        <f t="shared" si="21"/>
        <v>188972314.41102439</v>
      </c>
      <c r="P105" s="197">
        <f t="shared" si="22"/>
        <v>236484238.84721753</v>
      </c>
      <c r="Q105" s="206">
        <f t="shared" si="23"/>
        <v>187317667.0465475</v>
      </c>
    </row>
    <row r="106" spans="2:17" hidden="1" outlineLevel="1" x14ac:dyDescent="0.25">
      <c r="F106" s="204"/>
      <c r="J106" s="205"/>
      <c r="L106" s="202">
        <f t="shared" si="19"/>
        <v>5</v>
      </c>
      <c r="N106" s="197">
        <f t="shared" si="20"/>
        <v>238573193.02179432</v>
      </c>
      <c r="O106" s="206">
        <f t="shared" si="21"/>
        <v>178275768.31228715</v>
      </c>
      <c r="P106" s="197">
        <f t="shared" si="22"/>
        <v>236484238.84721753</v>
      </c>
      <c r="Q106" s="206">
        <f t="shared" si="23"/>
        <v>176714780.23259196</v>
      </c>
    </row>
    <row r="107" spans="2:17" hidden="1" outlineLevel="1" x14ac:dyDescent="0.25">
      <c r="F107" s="204"/>
      <c r="J107" s="205"/>
      <c r="L107" s="202">
        <f t="shared" si="19"/>
        <v>6</v>
      </c>
      <c r="N107" s="197">
        <f t="shared" si="20"/>
        <v>238573193.02179432</v>
      </c>
      <c r="O107" s="206">
        <f t="shared" si="21"/>
        <v>168184687.08706331</v>
      </c>
      <c r="P107" s="197">
        <f t="shared" si="22"/>
        <v>236484238.84721753</v>
      </c>
      <c r="Q107" s="206">
        <f t="shared" si="23"/>
        <v>166712056.82319996</v>
      </c>
    </row>
    <row r="108" spans="2:17" hidden="1" outlineLevel="1" x14ac:dyDescent="0.25">
      <c r="F108" s="204"/>
      <c r="J108" s="205"/>
      <c r="L108" s="202">
        <f t="shared" si="19"/>
        <v>7</v>
      </c>
      <c r="N108" s="197">
        <f t="shared" si="20"/>
        <v>238573193.02179432</v>
      </c>
      <c r="O108" s="206">
        <f t="shared" si="21"/>
        <v>158664799.13873896</v>
      </c>
      <c r="P108" s="197">
        <f t="shared" si="22"/>
        <v>236484238.84721753</v>
      </c>
      <c r="Q108" s="206">
        <f t="shared" si="23"/>
        <v>157275525.30490559</v>
      </c>
    </row>
    <row r="109" spans="2:17" hidden="1" outlineLevel="1" x14ac:dyDescent="0.25">
      <c r="F109" s="204"/>
      <c r="J109" s="205"/>
      <c r="L109" s="202">
        <f t="shared" si="19"/>
        <v>8</v>
      </c>
      <c r="N109" s="197">
        <f t="shared" si="20"/>
        <v>238573193.02179432</v>
      </c>
      <c r="O109" s="206">
        <f t="shared" si="21"/>
        <v>149683772.77239525</v>
      </c>
      <c r="P109" s="197">
        <f t="shared" si="22"/>
        <v>236484238.84721753</v>
      </c>
      <c r="Q109" s="206">
        <f t="shared" si="23"/>
        <v>148373137.08009964</v>
      </c>
    </row>
    <row r="110" spans="2:17" hidden="1" outlineLevel="1" x14ac:dyDescent="0.25">
      <c r="F110" s="204"/>
      <c r="J110" s="205"/>
      <c r="L110" s="202">
        <f t="shared" si="19"/>
        <v>9</v>
      </c>
      <c r="N110" s="197">
        <f t="shared" si="20"/>
        <v>238573193.02179432</v>
      </c>
      <c r="O110" s="206">
        <f t="shared" si="21"/>
        <v>141211106.38905212</v>
      </c>
      <c r="P110" s="197">
        <f t="shared" si="22"/>
        <v>236484238.84721753</v>
      </c>
      <c r="Q110" s="206">
        <f t="shared" si="23"/>
        <v>139974657.6227355</v>
      </c>
    </row>
    <row r="111" spans="2:17" hidden="1" outlineLevel="1" x14ac:dyDescent="0.25">
      <c r="F111" s="204"/>
      <c r="J111" s="205"/>
      <c r="L111" s="202">
        <f t="shared" si="19"/>
        <v>10</v>
      </c>
      <c r="N111" s="197">
        <f t="shared" si="20"/>
        <v>238573193.02179432</v>
      </c>
      <c r="O111" s="206">
        <f t="shared" si="21"/>
        <v>133218024.89533219</v>
      </c>
      <c r="P111" s="197">
        <f t="shared" si="22"/>
        <v>236484238.84721753</v>
      </c>
      <c r="Q111" s="206">
        <f t="shared" si="23"/>
        <v>132051563.79503348</v>
      </c>
    </row>
    <row r="112" spans="2:17" hidden="1" outlineLevel="1" x14ac:dyDescent="0.25">
      <c r="F112" s="204"/>
      <c r="J112" s="205"/>
      <c r="L112" s="202">
        <f t="shared" si="19"/>
        <v>11</v>
      </c>
      <c r="N112" s="197">
        <f t="shared" si="20"/>
        <v>238573193.02179432</v>
      </c>
      <c r="O112" s="206">
        <f t="shared" si="21"/>
        <v>125677381.97672847</v>
      </c>
      <c r="P112" s="197">
        <f t="shared" si="22"/>
        <v>236484238.84721753</v>
      </c>
      <c r="Q112" s="206">
        <f t="shared" si="23"/>
        <v>124576946.97644666</v>
      </c>
    </row>
    <row r="113" spans="1:30" hidden="1" outlineLevel="1" x14ac:dyDescent="0.25">
      <c r="F113" s="204"/>
      <c r="J113" s="205"/>
      <c r="L113" s="202">
        <f t="shared" si="19"/>
        <v>12</v>
      </c>
      <c r="N113" s="197">
        <f t="shared" si="20"/>
        <v>238573193.02179432</v>
      </c>
      <c r="O113" s="206">
        <f t="shared" si="21"/>
        <v>118563567.90257402</v>
      </c>
      <c r="P113" s="197">
        <f t="shared" si="22"/>
        <v>236484238.84721753</v>
      </c>
      <c r="Q113" s="206">
        <f t="shared" si="23"/>
        <v>117525421.67589307</v>
      </c>
    </row>
    <row r="114" spans="1:30" hidden="1" outlineLevel="1" x14ac:dyDescent="0.25">
      <c r="F114" s="204"/>
      <c r="J114" s="205"/>
      <c r="L114" s="202">
        <f t="shared" si="19"/>
        <v>13</v>
      </c>
      <c r="N114" s="197">
        <f t="shared" si="20"/>
        <v>238573193.02179432</v>
      </c>
      <c r="O114" s="206">
        <f t="shared" si="21"/>
        <v>111852422.54959813</v>
      </c>
      <c r="P114" s="197">
        <f t="shared" si="22"/>
        <v>236484238.84721753</v>
      </c>
      <c r="Q114" s="206">
        <f t="shared" si="23"/>
        <v>110873039.31688026</v>
      </c>
    </row>
    <row r="115" spans="1:30" hidden="1" outlineLevel="1" x14ac:dyDescent="0.25">
      <c r="F115" s="204"/>
      <c r="J115" s="205"/>
      <c r="L115" s="202">
        <f t="shared" si="19"/>
        <v>14</v>
      </c>
      <c r="N115" s="197">
        <f t="shared" si="20"/>
        <v>238573193.02179432</v>
      </c>
      <c r="O115" s="206">
        <f t="shared" si="21"/>
        <v>105521153.34867749</v>
      </c>
      <c r="P115" s="197">
        <f t="shared" si="22"/>
        <v>236484238.84721753</v>
      </c>
      <c r="Q115" s="206">
        <f t="shared" si="23"/>
        <v>104597206.90271722</v>
      </c>
    </row>
    <row r="116" spans="1:30" hidden="1" outlineLevel="1" x14ac:dyDescent="0.25">
      <c r="F116" s="204"/>
      <c r="J116" s="205"/>
      <c r="L116" s="202">
        <f t="shared" si="19"/>
        <v>15</v>
      </c>
      <c r="N116" s="197">
        <f t="shared" si="20"/>
        <v>238573193.02179432</v>
      </c>
      <c r="O116" s="206">
        <f t="shared" si="21"/>
        <v>99548257.876110807</v>
      </c>
      <c r="P116" s="197">
        <f t="shared" si="22"/>
        <v>236484238.84721753</v>
      </c>
      <c r="Q116" s="206">
        <f t="shared" si="23"/>
        <v>98676610.285582259</v>
      </c>
    </row>
    <row r="117" spans="1:30" hidden="1" outlineLevel="1" x14ac:dyDescent="0.25">
      <c r="F117" s="204"/>
      <c r="J117" s="205"/>
      <c r="L117" s="202">
        <f t="shared" si="19"/>
        <v>16</v>
      </c>
      <c r="N117" s="197">
        <f t="shared" si="20"/>
        <v>238573193.02179432</v>
      </c>
      <c r="O117" s="206">
        <f t="shared" si="21"/>
        <v>93913450.826519653</v>
      </c>
      <c r="P117" s="197">
        <f t="shared" si="22"/>
        <v>236484238.84721753</v>
      </c>
      <c r="Q117" s="206">
        <f t="shared" si="23"/>
        <v>93091141.778851211</v>
      </c>
    </row>
    <row r="118" spans="1:30" hidden="1" outlineLevel="1" x14ac:dyDescent="0.25">
      <c r="F118" s="204"/>
      <c r="J118" s="205"/>
      <c r="L118" s="202">
        <f t="shared" si="19"/>
        <v>17</v>
      </c>
      <c r="N118" s="197">
        <f t="shared" si="20"/>
        <v>238573193.02179432</v>
      </c>
      <c r="O118" s="206">
        <f t="shared" si="21"/>
        <v>88597595.119358137</v>
      </c>
      <c r="P118" s="197">
        <f t="shared" si="22"/>
        <v>236484238.84721753</v>
      </c>
      <c r="Q118" s="206">
        <f t="shared" si="23"/>
        <v>87821831.86684075</v>
      </c>
    </row>
    <row r="119" spans="1:30" hidden="1" outlineLevel="1" x14ac:dyDescent="0.25">
      <c r="F119" s="204"/>
      <c r="J119" s="205"/>
      <c r="L119" s="202">
        <f t="shared" si="19"/>
        <v>18</v>
      </c>
      <c r="N119" s="197">
        <f t="shared" si="20"/>
        <v>238573193.02179432</v>
      </c>
      <c r="O119" s="206">
        <f t="shared" si="21"/>
        <v>83582636.905054852</v>
      </c>
      <c r="P119" s="197">
        <f t="shared" si="22"/>
        <v>236484238.84721753</v>
      </c>
      <c r="Q119" s="206">
        <f t="shared" si="23"/>
        <v>82850784.780038446</v>
      </c>
    </row>
    <row r="120" spans="1:30" hidden="1" outlineLevel="1" x14ac:dyDescent="0.25">
      <c r="F120" s="204"/>
      <c r="J120" s="205"/>
      <c r="L120" s="202">
        <f t="shared" si="19"/>
        <v>19</v>
      </c>
      <c r="N120" s="197">
        <f t="shared" si="20"/>
        <v>238573193.02179432</v>
      </c>
      <c r="O120" s="206">
        <f t="shared" si="21"/>
        <v>78851544.250051737</v>
      </c>
      <c r="P120" s="197">
        <f t="shared" si="22"/>
        <v>236484238.84721753</v>
      </c>
      <c r="Q120" s="206">
        <f t="shared" si="23"/>
        <v>78161117.717017382</v>
      </c>
    </row>
    <row r="121" spans="1:30" hidden="1" outlineLevel="1" x14ac:dyDescent="0.25">
      <c r="F121" s="204"/>
      <c r="J121" s="205"/>
      <c r="L121" s="202">
        <f t="shared" si="19"/>
        <v>20</v>
      </c>
      <c r="N121" s="197">
        <f t="shared" si="20"/>
        <v>238573193.02179432</v>
      </c>
      <c r="O121" s="206">
        <f t="shared" si="21"/>
        <v>74388249.292501643</v>
      </c>
      <c r="P121" s="197">
        <f t="shared" si="22"/>
        <v>236484238.84721753</v>
      </c>
      <c r="Q121" s="206">
        <f t="shared" si="23"/>
        <v>73736903.506620184</v>
      </c>
    </row>
    <row r="122" spans="1:30" hidden="1" outlineLevel="1" x14ac:dyDescent="0.25">
      <c r="F122" s="204"/>
      <c r="L122" s="207"/>
      <c r="N122" s="197"/>
      <c r="O122" s="206"/>
      <c r="P122" s="197"/>
      <c r="Q122" s="206"/>
    </row>
    <row r="123" spans="1:30" hidden="1" outlineLevel="1" x14ac:dyDescent="0.25">
      <c r="F123" s="204"/>
      <c r="L123" s="199" t="s">
        <v>17</v>
      </c>
      <c r="N123" s="197"/>
      <c r="O123" s="201">
        <f>SUM(O102:O121)</f>
        <v>2738559243.583642</v>
      </c>
      <c r="P123" s="197"/>
      <c r="Q123" s="201">
        <f>SUM(Q102:Q121)</f>
        <v>2712455589.0099525</v>
      </c>
    </row>
    <row r="124" spans="1:30" hidden="1" outlineLevel="1" x14ac:dyDescent="0.25">
      <c r="F124" s="204"/>
      <c r="N124" s="140"/>
      <c r="O124" s="142"/>
      <c r="P124" s="208"/>
      <c r="Q124" s="209"/>
    </row>
    <row r="125" spans="1:30" hidden="1" outlineLevel="1" x14ac:dyDescent="0.25">
      <c r="F125" s="204"/>
    </row>
    <row r="126" spans="1:30" collapsed="1" x14ac:dyDescent="0.25">
      <c r="F126" s="204"/>
    </row>
    <row r="127" spans="1:30" ht="13" x14ac:dyDescent="0.3">
      <c r="A127" s="84" t="str">
        <f>Entradas!D92</f>
        <v>Sistema de riego con generador diésel</v>
      </c>
      <c r="B127" s="210"/>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c r="AA127" s="210"/>
      <c r="AB127" s="210"/>
      <c r="AC127" s="210"/>
      <c r="AD127" s="211"/>
    </row>
    <row r="128" spans="1:30" ht="13" x14ac:dyDescent="0.3">
      <c r="A128" s="85"/>
      <c r="B128" s="212"/>
      <c r="C128" s="212"/>
      <c r="D128" s="212"/>
      <c r="E128" s="212"/>
      <c r="F128" s="212"/>
      <c r="G128" s="212"/>
      <c r="H128" s="212"/>
      <c r="I128" s="212"/>
      <c r="J128" s="212"/>
      <c r="K128" s="212"/>
      <c r="L128" s="212"/>
      <c r="M128" s="212"/>
      <c r="N128" s="212"/>
      <c r="O128" s="212"/>
      <c r="P128" s="212"/>
      <c r="Q128" s="212"/>
      <c r="R128" s="212"/>
      <c r="S128" s="212"/>
      <c r="T128" s="212"/>
      <c r="U128" s="212"/>
      <c r="V128" s="212"/>
      <c r="W128" s="212"/>
      <c r="X128" s="212"/>
      <c r="Y128" s="212"/>
      <c r="Z128" s="212"/>
      <c r="AA128" s="212"/>
      <c r="AB128" s="212"/>
      <c r="AC128" s="212"/>
      <c r="AD128" s="213"/>
    </row>
    <row r="129" spans="1:30" ht="14" x14ac:dyDescent="0.25">
      <c r="A129" s="214" t="str">
        <f>Entradas!C96</f>
        <v>Generador</v>
      </c>
      <c r="B129" s="212"/>
      <c r="C129" s="212" t="str">
        <f>IF(Entradas!$E$8="","",Entradas!$E$8)</f>
        <v>CLP</v>
      </c>
      <c r="D129" s="212">
        <f>Entradas!E96</f>
        <v>1000000</v>
      </c>
      <c r="E129" s="220">
        <f>IF(MOD(E11,Entradas!$G$96)=0,($D$129*(1+$B$2)^E11),0)</f>
        <v>0</v>
      </c>
      <c r="F129" s="220">
        <f>IF(MOD(F11,Entradas!$G$96)=0,($D$129*(1+$B$2)^F11),0)</f>
        <v>0</v>
      </c>
      <c r="G129" s="220">
        <f>IF(MOD(G11,Entradas!$G$96)=0,($D$129*(1+$B$2)^G11),0)</f>
        <v>1083206.6829999997</v>
      </c>
      <c r="H129" s="220">
        <f>IF(MOD(H11,Entradas!$G$96)=0,($D$129*(1+$B$2)^H11),0)</f>
        <v>0</v>
      </c>
      <c r="I129" s="220">
        <f>IF(MOD(I11,Entradas!$G$96)=0,($D$129*(1+$B$2)^I11),0)</f>
        <v>0</v>
      </c>
      <c r="J129" s="220">
        <f>IF(MOD(J11,Entradas!$G$96)=0,($D$129*(1+$B$2)^J11),0)</f>
        <v>1173336.7180958618</v>
      </c>
      <c r="K129" s="220">
        <f>IF(MOD(K11,Entradas!$G$96)=0,($D$129*(1+$B$2)^K11),0)</f>
        <v>0</v>
      </c>
      <c r="L129" s="220">
        <f>IF(MOD(L11,Entradas!$G$96)=0,($D$129*(1+$B$2)^L11),0)</f>
        <v>0</v>
      </c>
      <c r="M129" s="220">
        <f>IF(MOD(M11,Entradas!$G$96)=0,($D$129*(1+$B$2)^M11),0)</f>
        <v>1270966.1744507242</v>
      </c>
      <c r="N129" s="220">
        <f>IF(MOD(N11,Entradas!$G$96)=0,($D$129*(1+$B$2)^N11),0)</f>
        <v>0</v>
      </c>
      <c r="O129" s="220">
        <f>IF(MOD(O11,Entradas!$G$96)=0,($D$129*(1+$B$2)^O11),0)</f>
        <v>0</v>
      </c>
      <c r="P129" s="220">
        <f>IF(MOD(P11,Entradas!$G$96)=0,($D$129*(1+$B$2)^P11),0)</f>
        <v>1376719.0540319681</v>
      </c>
      <c r="Q129" s="220">
        <f>IF(MOD(Q11,Entradas!$G$96)=0,($D$129*(1+$B$2)^Q11),0)</f>
        <v>0</v>
      </c>
      <c r="R129" s="220">
        <f>IF(MOD(R11,Entradas!$G$96)=0,($D$129*(1+$B$2)^R11),0)</f>
        <v>0</v>
      </c>
      <c r="S129" s="220">
        <f>IF(MOD(S11,Entradas!$G$96)=0,($D$129*(1+$B$2)^S11),0)</f>
        <v>1491271.2799408655</v>
      </c>
      <c r="T129" s="220">
        <f>IF(MOD(T11,Entradas!$G$96)=0,($D$129*(1+$B$2)^T11),0)</f>
        <v>0</v>
      </c>
      <c r="U129" s="220">
        <f>IF(MOD(U11,Entradas!$G$96)=0,($D$129*(1+$B$2)^U11),0)</f>
        <v>0</v>
      </c>
      <c r="V129" s="220">
        <f>IF(MOD(V11,Entradas!$G$96)=0,($D$129*(1+$B$2)^V11),0)</f>
        <v>1615355.0165979087</v>
      </c>
      <c r="W129" s="220">
        <f>IF(MOD(W11,Entradas!$G$96)=0,($D$129*(1+$B$2)^W11),0)</f>
        <v>0</v>
      </c>
      <c r="X129" s="220">
        <f>IF(MOD(X11,Entradas!$G$96)=0,($D$129*(1+$B$2)^X11),0)</f>
        <v>0</v>
      </c>
      <c r="Y129" s="220">
        <f>IF(MOD(Y11,Entradas!$G$96)=0,($D$129*(1+$B$2)^Y11),0)</f>
        <v>1749763.3493964302</v>
      </c>
      <c r="Z129" s="220">
        <f>IF(MOD(Z11,Entradas!$G$96)=0,($D$129*(1+$B$2)^Z11),0)</f>
        <v>0</v>
      </c>
      <c r="AA129" s="220">
        <f>IF(MOD(AA11,Entradas!$G$96)=0,($D$129*(1+$B$2)^AA11),0)</f>
        <v>0</v>
      </c>
      <c r="AB129" s="220">
        <f>IF(MOD(AB11,Entradas!$G$96)=0,($D$129*(1+$B$2)^AB11),0)</f>
        <v>1895355.3537346765</v>
      </c>
      <c r="AC129" s="220">
        <f>IF(MOD(AC11,Entradas!$G$96)=0,($D$129*(1+$B$2)^AC11),0)</f>
        <v>0</v>
      </c>
      <c r="AD129" s="213"/>
    </row>
    <row r="130" spans="1:30" ht="14" x14ac:dyDescent="0.25">
      <c r="A130" s="214" t="str">
        <f>Entradas!C97</f>
        <v>Bomba</v>
      </c>
      <c r="B130" s="212"/>
      <c r="C130" s="212" t="str">
        <f>IF(Entradas!$E$8="","",Entradas!$E$8)</f>
        <v>CLP</v>
      </c>
      <c r="D130" s="212">
        <f>Entradas!E97</f>
        <v>1000000</v>
      </c>
      <c r="E130" s="220">
        <f>IF(MOD(E11,Entradas!$G$97)=0,($D$130*(1+$B$2)^E11),0)</f>
        <v>0</v>
      </c>
      <c r="F130" s="220">
        <f>IF(MOD(F11,Entradas!$G$97)=0,($D$130*(1+$B$2)^F11),0)</f>
        <v>0</v>
      </c>
      <c r="G130" s="220">
        <f>IF(MOD(G11,Entradas!$G$97)=0,($D$130*(1+$B$2)^G11),0)</f>
        <v>0</v>
      </c>
      <c r="H130" s="220">
        <f>IF(MOD(H11,Entradas!$G$97)=0,($D$130*(1+$B$2)^H11),0)</f>
        <v>0</v>
      </c>
      <c r="I130" s="220">
        <f>IF(MOD(I11,Entradas!$G$97)=0,($D$130*(1+$B$2)^I11),0)</f>
        <v>1142489.5015539066</v>
      </c>
      <c r="J130" s="220">
        <f>IF(MOD(J11,Entradas!$G$97)=0,($D$130*(1+$B$2)^J11),0)</f>
        <v>0</v>
      </c>
      <c r="K130" s="220">
        <f>IF(MOD(K11,Entradas!$G$97)=0,($D$130*(1+$B$2)^K11),0)</f>
        <v>0</v>
      </c>
      <c r="L130" s="220">
        <f>IF(MOD(L11,Entradas!$G$97)=0,($D$130*(1+$B$2)^L11),0)</f>
        <v>0</v>
      </c>
      <c r="M130" s="220">
        <f>IF(MOD(M11,Entradas!$G$97)=0,($D$130*(1+$B$2)^M11),0)</f>
        <v>0</v>
      </c>
      <c r="N130" s="220">
        <f>IF(MOD(N11,Entradas!$G$97)=0,($D$130*(1+$B$2)^N11),0)</f>
        <v>1305282.2611608936</v>
      </c>
      <c r="O130" s="220">
        <f>IF(MOD(O11,Entradas!$G$97)=0,($D$130*(1+$B$2)^O11),0)</f>
        <v>0</v>
      </c>
      <c r="P130" s="220">
        <f>IF(MOD(P11,Entradas!$G$97)=0,($D$130*(1+$B$2)^P11),0)</f>
        <v>0</v>
      </c>
      <c r="Q130" s="220">
        <f>IF(MOD(Q11,Entradas!$G$97)=0,($D$130*(1+$B$2)^Q11),0)</f>
        <v>0</v>
      </c>
      <c r="R130" s="220">
        <f>IF(MOD(R11,Entradas!$G$97)=0,($D$130*(1+$B$2)^R11),0)</f>
        <v>0</v>
      </c>
      <c r="S130" s="220">
        <f>IF(MOD(S11,Entradas!$G$97)=0,($D$130*(1+$B$2)^S11),0)</f>
        <v>1491271.2799408655</v>
      </c>
      <c r="T130" s="220">
        <f>IF(MOD(T11,Entradas!$G$97)=0,($D$130*(1+$B$2)^T11),0)</f>
        <v>0</v>
      </c>
      <c r="U130" s="220">
        <f>IF(MOD(U11,Entradas!$G$97)=0,($D$130*(1+$B$2)^U11),0)</f>
        <v>0</v>
      </c>
      <c r="V130" s="220">
        <f>IF(MOD(V11,Entradas!$G$97)=0,($D$130*(1+$B$2)^V11),0)</f>
        <v>0</v>
      </c>
      <c r="W130" s="220">
        <f>IF(MOD(W11,Entradas!$G$97)=0,($D$130*(1+$B$2)^W11),0)</f>
        <v>0</v>
      </c>
      <c r="X130" s="220">
        <f>IF(MOD(X11,Entradas!$G$97)=0,($D$130*(1+$B$2)^X11),0)</f>
        <v>1703761.7813012954</v>
      </c>
      <c r="Y130" s="220">
        <f>IF(MOD(Y11,Entradas!$G$97)=0,($D$130*(1+$B$2)^Y11),0)</f>
        <v>0</v>
      </c>
      <c r="Z130" s="220">
        <f>IF(MOD(Z11,Entradas!$G$97)=0,($D$130*(1+$B$2)^Z11),0)</f>
        <v>0</v>
      </c>
      <c r="AA130" s="220">
        <f>IF(MOD(AA11,Entradas!$G$97)=0,($D$130*(1+$B$2)^AA11),0)</f>
        <v>0</v>
      </c>
      <c r="AB130" s="220">
        <f>IF(MOD(AB11,Entradas!$G$97)=0,($D$130*(1+$B$2)^AB11),0)</f>
        <v>0</v>
      </c>
      <c r="AC130" s="220">
        <f>IF(MOD(AC11,Entradas!$G$97)=0,($D$130*(1+$B$2)^AC11),0)</f>
        <v>1946529.9482855126</v>
      </c>
      <c r="AD130" s="213"/>
    </row>
    <row r="131" spans="1:30" ht="14" x14ac:dyDescent="0.25">
      <c r="A131" s="214" t="s">
        <v>4</v>
      </c>
      <c r="B131" s="212"/>
      <c r="C131" s="212" t="str">
        <f>IF(Entradas!$E$8="","",Entradas!$E$8)</f>
        <v>CLP</v>
      </c>
      <c r="D131" s="212">
        <f>Entradas!E98</f>
        <v>335000</v>
      </c>
      <c r="E131" s="220">
        <f>IF(MOD(E11,Entradas!$G$98)=0,($D$131*(1+$B$2)^E11),0)</f>
        <v>0</v>
      </c>
      <c r="F131" s="220">
        <f>IF(MOD(F11,Entradas!$G$98)=0,($D$131*(1+$B$2)^F11),0)</f>
        <v>0</v>
      </c>
      <c r="G131" s="220">
        <f>IF(MOD(G11,Entradas!$G$98)=0,($D$131*(1+$B$2)^G11),0)</f>
        <v>0</v>
      </c>
      <c r="H131" s="220">
        <f>IF(MOD(H11,Entradas!$G$98)=0,($D$131*(1+$B$2)^H11),0)</f>
        <v>0</v>
      </c>
      <c r="I131" s="220">
        <f>IF(MOD(I11,Entradas!$G$98)=0,($D$131*(1+$B$2)^I11),0)</f>
        <v>382733.98302055866</v>
      </c>
      <c r="J131" s="220">
        <f>IF(MOD(J11,Entradas!$G$98)=0,($D$131*(1+$B$2)^J11),0)</f>
        <v>0</v>
      </c>
      <c r="K131" s="220">
        <f>IF(MOD(K11,Entradas!$G$98)=0,($D$131*(1+$B$2)^K11),0)</f>
        <v>0</v>
      </c>
      <c r="L131" s="220">
        <f>IF(MOD(L11,Entradas!$G$98)=0,($D$131*(1+$B$2)^L11),0)</f>
        <v>0</v>
      </c>
      <c r="M131" s="220">
        <f>IF(MOD(M11,Entradas!$G$98)=0,($D$131*(1+$B$2)^M11),0)</f>
        <v>0</v>
      </c>
      <c r="N131" s="220">
        <f>IF(MOD(N11,Entradas!$G$98)=0,($D$131*(1+$B$2)^N11),0)</f>
        <v>437269.55748889939</v>
      </c>
      <c r="O131" s="220">
        <f>IF(MOD(O11,Entradas!$G$98)=0,($D$131*(1+$B$2)^O11),0)</f>
        <v>0</v>
      </c>
      <c r="P131" s="220">
        <f>IF(MOD(P11,Entradas!$G$98)=0,($D$131*(1+$B$2)^P11),0)</f>
        <v>0</v>
      </c>
      <c r="Q131" s="220">
        <f>IF(MOD(Q11,Entradas!$G$98)=0,($D$131*(1+$B$2)^Q11),0)</f>
        <v>0</v>
      </c>
      <c r="R131" s="220">
        <f>IF(MOD(R11,Entradas!$G$98)=0,($D$131*(1+$B$2)^R11),0)</f>
        <v>0</v>
      </c>
      <c r="S131" s="220">
        <f>IF(MOD(S11,Entradas!$G$98)=0,($D$131*(1+$B$2)^S11),0)</f>
        <v>499575.8787801899</v>
      </c>
      <c r="T131" s="220">
        <f>IF(MOD(T11,Entradas!$G$98)=0,($D$131*(1+$B$2)^T11),0)</f>
        <v>0</v>
      </c>
      <c r="U131" s="220">
        <f>IF(MOD(U11,Entradas!$G$98)=0,($D$131*(1+$B$2)^U11),0)</f>
        <v>0</v>
      </c>
      <c r="V131" s="220">
        <f>IF(MOD(V11,Entradas!$G$98)=0,($D$131*(1+$B$2)^V11),0)</f>
        <v>0</v>
      </c>
      <c r="W131" s="220">
        <f>IF(MOD(W11,Entradas!$G$98)=0,($D$131*(1+$B$2)^W11),0)</f>
        <v>0</v>
      </c>
      <c r="X131" s="220">
        <f>IF(MOD(X11,Entradas!$G$98)=0,($D$131*(1+$B$2)^X11),0)</f>
        <v>570760.19673593389</v>
      </c>
      <c r="Y131" s="220">
        <f>IF(MOD(Y11,Entradas!$G$98)=0,($D$131*(1+$B$2)^Y11),0)</f>
        <v>0</v>
      </c>
      <c r="Z131" s="220">
        <f>IF(MOD(Z11,Entradas!$G$98)=0,($D$131*(1+$B$2)^Z11),0)</f>
        <v>0</v>
      </c>
      <c r="AA131" s="220">
        <f>IF(MOD(AA11,Entradas!$G$98)=0,($D$131*(1+$B$2)^AA11),0)</f>
        <v>0</v>
      </c>
      <c r="AB131" s="220">
        <f>IF(MOD(AB11,Entradas!$G$98)=0,($D$131*(1+$B$2)^AB11),0)</f>
        <v>0</v>
      </c>
      <c r="AC131" s="220">
        <f>IF(MOD(AC11,Entradas!$G$98)=0,($D$131*(1+$B$2)^AC11),0)</f>
        <v>652087.53267564671</v>
      </c>
      <c r="AD131" s="213"/>
    </row>
    <row r="132" spans="1:30" ht="14" x14ac:dyDescent="0.25">
      <c r="A132" s="214" t="str">
        <f>Entradas!C99</f>
        <v>Almacenamiento de agua</v>
      </c>
      <c r="B132" s="212"/>
      <c r="C132" s="212" t="str">
        <f>IF(Entradas!$E$8="","",Entradas!$E$8)</f>
        <v>CLP</v>
      </c>
      <c r="D132" s="212">
        <f>Entradas!E99</f>
        <v>370000</v>
      </c>
      <c r="E132" s="220">
        <f>IF(MOD(E11,Entradas!$G$99)=0,($D$132*(1+$B$2)^E11),0)</f>
        <v>0</v>
      </c>
      <c r="F132" s="220">
        <f>IF(MOD(F11,Entradas!$G$99)=0,($D$132*(1+$B$2)^F11),0)</f>
        <v>0</v>
      </c>
      <c r="G132" s="220">
        <f>IF(MOD(G11,Entradas!$G$99)=0,($D$132*(1+$B$2)^G11),0)</f>
        <v>0</v>
      </c>
      <c r="H132" s="220">
        <f>IF(MOD(H11,Entradas!$G$99)=0,($D$132*(1+$B$2)^H11),0)</f>
        <v>0</v>
      </c>
      <c r="I132" s="220">
        <f>IF(MOD(I11,Entradas!$G$99)=0,($D$132*(1+$B$2)^I11),0)</f>
        <v>0</v>
      </c>
      <c r="J132" s="220">
        <f>IF(MOD(J11,Entradas!$G$99)=0,($D$132*(1+$B$2)^J11),0)</f>
        <v>0</v>
      </c>
      <c r="K132" s="220">
        <f>IF(MOD(K11,Entradas!$G$99)=0,($D$132*(1+$B$2)^K11),0)</f>
        <v>0</v>
      </c>
      <c r="L132" s="220">
        <f>IF(MOD(L11,Entradas!$G$99)=0,($D$132*(1+$B$2)^L11),0)</f>
        <v>0</v>
      </c>
      <c r="M132" s="220">
        <f>IF(MOD(M11,Entradas!$G$99)=0,($D$132*(1+$B$2)^M11),0)</f>
        <v>0</v>
      </c>
      <c r="N132" s="220">
        <f>IF(MOD(N11,Entradas!$G$99)=0,($D$132*(1+$B$2)^N11),0)</f>
        <v>0</v>
      </c>
      <c r="O132" s="220">
        <f>IF(MOD(O11,Entradas!$G$99)=0,($D$132*(1+$B$2)^O11),0)</f>
        <v>0</v>
      </c>
      <c r="P132" s="220">
        <f>IF(MOD(P11,Entradas!$G$99)=0,($D$132*(1+$B$2)^P11),0)</f>
        <v>0</v>
      </c>
      <c r="Q132" s="220">
        <f>IF(MOD(Q11,Entradas!$G$99)=0,($D$132*(1+$B$2)^Q11),0)</f>
        <v>0</v>
      </c>
      <c r="R132" s="220">
        <f>IF(MOD(R11,Entradas!$G$99)=0,($D$132*(1+$B$2)^R11),0)</f>
        <v>0</v>
      </c>
      <c r="S132" s="220">
        <f>IF(MOD(S11,Entradas!$G$99)=0,($D$132*(1+$B$2)^S11),0)</f>
        <v>0</v>
      </c>
      <c r="T132" s="220">
        <f>IF(MOD(T11,Entradas!$G$99)=0,($D$132*(1+$B$2)^T11),0)</f>
        <v>0</v>
      </c>
      <c r="U132" s="220">
        <f>IF(MOD(U11,Entradas!$G$99)=0,($D$132*(1+$B$2)^U11),0)</f>
        <v>0</v>
      </c>
      <c r="V132" s="220">
        <f>IF(MOD(V11,Entradas!$G$99)=0,($D$132*(1+$B$2)^V11),0)</f>
        <v>0</v>
      </c>
      <c r="W132" s="220">
        <f>IF(MOD(W11,Entradas!$G$99)=0,($D$132*(1+$B$2)^W11),0)</f>
        <v>0</v>
      </c>
      <c r="X132" s="220">
        <f>IF(MOD(X11,Entradas!$G$99)=0,($D$132*(1+$B$2)^X11),0)</f>
        <v>630391.85908147926</v>
      </c>
      <c r="Y132" s="220">
        <f>IF(MOD(Y11,Entradas!$G$99)=0,($D$132*(1+$B$2)^Y11),0)</f>
        <v>0</v>
      </c>
      <c r="Z132" s="220">
        <f>IF(MOD(Z11,Entradas!$G$99)=0,($D$132*(1+$B$2)^Z11),0)</f>
        <v>0</v>
      </c>
      <c r="AA132" s="220">
        <f>IF(MOD(AA11,Entradas!$G$99)=0,($D$132*(1+$B$2)^AA11),0)</f>
        <v>0</v>
      </c>
      <c r="AB132" s="220">
        <f>IF(MOD(AB11,Entradas!$G$99)=0,($D$132*(1+$B$2)^AB11),0)</f>
        <v>0</v>
      </c>
      <c r="AC132" s="220">
        <f>IF(MOD(AC11,Entradas!$G$99)=0,($D$132*(1+$B$2)^AC11),0)</f>
        <v>0</v>
      </c>
      <c r="AD132" s="213"/>
    </row>
    <row r="133" spans="1:30" ht="14" x14ac:dyDescent="0.3">
      <c r="A133" s="215" t="s">
        <v>3</v>
      </c>
      <c r="B133" s="212"/>
      <c r="C133" s="212" t="str">
        <f>IF(Entradas!$E$8="","",Entradas!$E$8)</f>
        <v>CLP</v>
      </c>
      <c r="D133" s="212">
        <f>Entradas!E100</f>
        <v>535000</v>
      </c>
      <c r="E133" s="220">
        <f>IF(MOD(E11,Entradas!$G$100)=0,($D$133*(1+$B$2)^E11),0)</f>
        <v>0</v>
      </c>
      <c r="F133" s="220">
        <f>IF(MOD(F11,Entradas!$G$100)=0,($D$133*(1+$B$2)^F11),0)</f>
        <v>0</v>
      </c>
      <c r="G133" s="220">
        <f>IF(MOD(G11,Entradas!$G$100)=0,($D$133*(1+$B$2)^G11),0)</f>
        <v>0</v>
      </c>
      <c r="H133" s="220">
        <f>IF(MOD(H11,Entradas!$G$100)=0,($D$133*(1+$B$2)^H11),0)</f>
        <v>0</v>
      </c>
      <c r="I133" s="220">
        <f>IF(MOD(I11,Entradas!$G$100)=0,($D$133*(1+$B$2)^I11),0)</f>
        <v>611231.88333133992</v>
      </c>
      <c r="J133" s="220">
        <f>IF(MOD(J11,Entradas!$G$100)=0,($D$133*(1+$B$2)^J11),0)</f>
        <v>0</v>
      </c>
      <c r="K133" s="220">
        <f>IF(MOD(K11,Entradas!$G$100)=0,($D$133*(1+$B$2)^K11),0)</f>
        <v>0</v>
      </c>
      <c r="L133" s="220">
        <f>IF(MOD(L11,Entradas!$G$100)=0,($D$133*(1+$B$2)^L11),0)</f>
        <v>0</v>
      </c>
      <c r="M133" s="220">
        <f>IF(MOD(M11,Entradas!$G$100)=0,($D$133*(1+$B$2)^M11),0)</f>
        <v>0</v>
      </c>
      <c r="N133" s="220">
        <f>IF(MOD(N11,Entradas!$G$100)=0,($D$133*(1+$B$2)^N11),0)</f>
        <v>698326.0097210781</v>
      </c>
      <c r="O133" s="220">
        <f>IF(MOD(O11,Entradas!$G$100)=0,($D$133*(1+$B$2)^O11),0)</f>
        <v>0</v>
      </c>
      <c r="P133" s="220">
        <f>IF(MOD(P11,Entradas!$G$100)=0,($D$133*(1+$B$2)^P11),0)</f>
        <v>0</v>
      </c>
      <c r="Q133" s="220">
        <f>IF(MOD(Q11,Entradas!$G$100)=0,($D$133*(1+$B$2)^Q11),0)</f>
        <v>0</v>
      </c>
      <c r="R133" s="220">
        <f>IF(MOD(R11,Entradas!$G$100)=0,($D$133*(1+$B$2)^R11),0)</f>
        <v>0</v>
      </c>
      <c r="S133" s="220">
        <f>IF(MOD(S11,Entradas!$G$100)=0,($D$133*(1+$B$2)^S11),0)</f>
        <v>797830.13476836297</v>
      </c>
      <c r="T133" s="220">
        <f>IF(MOD(T11,Entradas!$G$100)=0,($D$133*(1+$B$2)^T11),0)</f>
        <v>0</v>
      </c>
      <c r="U133" s="220">
        <f>IF(MOD(U11,Entradas!$G$100)=0,($D$133*(1+$B$2)^U11),0)</f>
        <v>0</v>
      </c>
      <c r="V133" s="220">
        <f>IF(MOD(V11,Entradas!$G$100)=0,($D$133*(1+$B$2)^V11),0)</f>
        <v>0</v>
      </c>
      <c r="W133" s="220">
        <f>IF(MOD(W11,Entradas!$G$100)=0,($D$133*(1+$B$2)^W11),0)</f>
        <v>0</v>
      </c>
      <c r="X133" s="220">
        <f>IF(MOD(X11,Entradas!$G$100)=0,($D$133*(1+$B$2)^X11),0)</f>
        <v>911512.55299619294</v>
      </c>
      <c r="Y133" s="220">
        <f>IF(MOD(Y11,Entradas!$G$100)=0,($D$133*(1+$B$2)^Y11),0)</f>
        <v>0</v>
      </c>
      <c r="Z133" s="220">
        <f>IF(MOD(Z11,Entradas!$G$100)=0,($D$133*(1+$B$2)^Z11),0)</f>
        <v>0</v>
      </c>
      <c r="AA133" s="220">
        <f>IF(MOD(AA11,Entradas!$G$100)=0,($D$133*(1+$B$2)^AA11),0)</f>
        <v>0</v>
      </c>
      <c r="AB133" s="220">
        <f>IF(MOD(AB11,Entradas!$G$100)=0,($D$133*(1+$B$2)^AB11),0)</f>
        <v>0</v>
      </c>
      <c r="AC133" s="220">
        <f>IF(MOD(AC11,Entradas!$G$100)=0,($D$133*(1+$B$2)^AC11),0)</f>
        <v>1041393.5223327492</v>
      </c>
      <c r="AD133" s="213"/>
    </row>
    <row r="134" spans="1:30" ht="14" x14ac:dyDescent="0.3">
      <c r="A134" s="215" t="s">
        <v>2</v>
      </c>
      <c r="B134" s="212"/>
      <c r="C134" s="212" t="str">
        <f>IF(Entradas!$E$8="","",Entradas!$E$8)</f>
        <v>CLP</v>
      </c>
      <c r="D134" s="212">
        <f>Entradas!E101</f>
        <v>0</v>
      </c>
      <c r="E134" s="212"/>
      <c r="F134" s="212"/>
      <c r="G134" s="212"/>
      <c r="H134" s="212"/>
      <c r="I134" s="212"/>
      <c r="J134" s="212"/>
      <c r="K134" s="212"/>
      <c r="L134" s="212"/>
      <c r="M134" s="212"/>
      <c r="N134" s="212"/>
      <c r="O134" s="212"/>
      <c r="P134" s="212"/>
      <c r="Q134" s="212"/>
      <c r="R134" s="212"/>
      <c r="S134" s="212"/>
      <c r="T134" s="212"/>
      <c r="U134" s="212"/>
      <c r="V134" s="212"/>
      <c r="W134" s="212"/>
      <c r="X134" s="212"/>
      <c r="Y134" s="212"/>
      <c r="Z134" s="212"/>
      <c r="AA134" s="212"/>
      <c r="AB134" s="212"/>
      <c r="AC134" s="212"/>
      <c r="AD134" s="213"/>
    </row>
    <row r="135" spans="1:30" ht="14" x14ac:dyDescent="0.3">
      <c r="A135" s="215" t="s">
        <v>0</v>
      </c>
      <c r="B135" s="212"/>
      <c r="C135" s="212" t="str">
        <f>IF(Entradas!$E$8="","",Entradas!$E$8)</f>
        <v>CLP</v>
      </c>
      <c r="D135" s="212">
        <f>Entradas!E102</f>
        <v>170000</v>
      </c>
      <c r="E135" s="212"/>
      <c r="F135" s="212"/>
      <c r="G135" s="212"/>
      <c r="H135" s="212"/>
      <c r="I135" s="212"/>
      <c r="J135" s="212"/>
      <c r="K135" s="212"/>
      <c r="L135" s="212"/>
      <c r="M135" s="212"/>
      <c r="N135" s="212"/>
      <c r="O135" s="212"/>
      <c r="P135" s="212"/>
      <c r="Q135" s="212"/>
      <c r="R135" s="212"/>
      <c r="S135" s="212"/>
      <c r="T135" s="212"/>
      <c r="U135" s="212"/>
      <c r="V135" s="212"/>
      <c r="W135" s="212"/>
      <c r="X135" s="212"/>
      <c r="Y135" s="212"/>
      <c r="Z135" s="212"/>
      <c r="AA135" s="212"/>
      <c r="AB135" s="212"/>
      <c r="AC135" s="212"/>
      <c r="AD135" s="213"/>
    </row>
    <row r="136" spans="1:30" ht="14" x14ac:dyDescent="0.3">
      <c r="A136" s="215" t="s">
        <v>47</v>
      </c>
      <c r="B136" s="212"/>
      <c r="C136" s="212" t="str">
        <f>IF(Entradas!$E$8="","",Entradas!$E$8)</f>
        <v>CLP</v>
      </c>
      <c r="D136" s="212">
        <f>Entradas!E103</f>
        <v>0</v>
      </c>
      <c r="E136" s="212"/>
      <c r="F136" s="212"/>
      <c r="G136" s="212"/>
      <c r="H136" s="212"/>
      <c r="I136" s="212"/>
      <c r="J136" s="212"/>
      <c r="K136" s="212"/>
      <c r="L136" s="212"/>
      <c r="M136" s="212"/>
      <c r="N136" s="212"/>
      <c r="O136" s="212"/>
      <c r="P136" s="212"/>
      <c r="Q136" s="212"/>
      <c r="R136" s="212"/>
      <c r="S136" s="212"/>
      <c r="T136" s="212"/>
      <c r="U136" s="212"/>
      <c r="V136" s="212"/>
      <c r="W136" s="212"/>
      <c r="X136" s="212"/>
      <c r="Y136" s="212"/>
      <c r="Z136" s="212"/>
      <c r="AA136" s="212"/>
      <c r="AB136" s="212"/>
      <c r="AC136" s="212"/>
      <c r="AD136" s="213"/>
    </row>
    <row r="137" spans="1:30" x14ac:dyDescent="0.25">
      <c r="A137" s="216" t="s">
        <v>57</v>
      </c>
      <c r="B137" s="212"/>
      <c r="C137" s="217" t="str">
        <f>IF(Entradas!$E$8="","",Entradas!$E$8)</f>
        <v>CLP</v>
      </c>
      <c r="D137" s="217">
        <v>0</v>
      </c>
      <c r="E137" s="218">
        <f>IF(E11&lt;='Loan Repayment Diesel'!Loan_Years,'Loan Repayment Diesel'!Scheduled_Monthly_Payment,0)</f>
        <v>0</v>
      </c>
      <c r="F137" s="218">
        <f>IF(F11&lt;='Loan Repayment Diesel'!Loan_Years,'Loan Repayment Diesel'!Scheduled_Monthly_Payment,0)</f>
        <v>0</v>
      </c>
      <c r="G137" s="218">
        <f>IF(G11&lt;='Loan Repayment Diesel'!Loan_Years,'Loan Repayment Diesel'!Scheduled_Monthly_Payment,0)</f>
        <v>0</v>
      </c>
      <c r="H137" s="218">
        <f>IF(H11&lt;='Loan Repayment Diesel'!Loan_Years,'Loan Repayment Diesel'!Scheduled_Monthly_Payment,0)</f>
        <v>0</v>
      </c>
      <c r="I137" s="218">
        <f>IF(I11&lt;='Loan Repayment Diesel'!Loan_Years,'Loan Repayment Diesel'!Scheduled_Monthly_Payment,0)</f>
        <v>0</v>
      </c>
      <c r="J137" s="218">
        <f>IF(J11&lt;='Loan Repayment Diesel'!Loan_Years,'Loan Repayment Diesel'!Scheduled_Monthly_Payment,0)</f>
        <v>0</v>
      </c>
      <c r="K137" s="218">
        <f>IF(K11&lt;='Loan Repayment Diesel'!Loan_Years,'Loan Repayment Diesel'!Scheduled_Monthly_Payment,0)</f>
        <v>0</v>
      </c>
      <c r="L137" s="218">
        <f>IF(L11&lt;='Loan Repayment Diesel'!Loan_Years,'Loan Repayment Diesel'!Scheduled_Monthly_Payment,0)</f>
        <v>0</v>
      </c>
      <c r="M137" s="218">
        <f>IF(M11&lt;='Loan Repayment Diesel'!Loan_Years,'Loan Repayment Diesel'!Scheduled_Monthly_Payment,0)</f>
        <v>0</v>
      </c>
      <c r="N137" s="218">
        <f>IF(N11&lt;='Loan Repayment Diesel'!Loan_Years,'Loan Repayment Diesel'!Scheduled_Monthly_Payment,0)</f>
        <v>0</v>
      </c>
      <c r="O137" s="218">
        <f>IF(O11&lt;='Loan Repayment Diesel'!Loan_Years,'Loan Repayment Diesel'!Scheduled_Monthly_Payment,0)</f>
        <v>0</v>
      </c>
      <c r="P137" s="218">
        <f>IF(P11&lt;='Loan Repayment Diesel'!Loan_Years,'Loan Repayment Diesel'!Scheduled_Monthly_Payment,0)</f>
        <v>0</v>
      </c>
      <c r="Q137" s="218">
        <f>IF(Q11&lt;='Loan Repayment Diesel'!Loan_Years,'Loan Repayment Diesel'!Scheduled_Monthly_Payment,0)</f>
        <v>0</v>
      </c>
      <c r="R137" s="218">
        <f>IF(R11&lt;='Loan Repayment Diesel'!Loan_Years,'Loan Repayment Diesel'!Scheduled_Monthly_Payment,0)</f>
        <v>0</v>
      </c>
      <c r="S137" s="218">
        <f>IF(S11&lt;='Loan Repayment Diesel'!Loan_Years,'Loan Repayment Diesel'!Scheduled_Monthly_Payment,0)</f>
        <v>0</v>
      </c>
      <c r="T137" s="218">
        <f>IF(T11&lt;='Loan Repayment Diesel'!Loan_Years,'Loan Repayment Diesel'!Scheduled_Monthly_Payment,0)</f>
        <v>0</v>
      </c>
      <c r="U137" s="218">
        <f>IF(U11&lt;='Loan Repayment Diesel'!Loan_Years,'Loan Repayment Diesel'!Scheduled_Monthly_Payment,0)</f>
        <v>0</v>
      </c>
      <c r="V137" s="218">
        <f>IF(V11&lt;='Loan Repayment Diesel'!Loan_Years,'Loan Repayment Diesel'!Scheduled_Monthly_Payment,0)</f>
        <v>0</v>
      </c>
      <c r="W137" s="218">
        <f>IF(W11&lt;='Loan Repayment Diesel'!Loan_Years,'Loan Repayment Diesel'!Scheduled_Monthly_Payment,0)</f>
        <v>0</v>
      </c>
      <c r="X137" s="218">
        <f>IF(X11&lt;='Loan Repayment Diesel'!Loan_Years,'Loan Repayment Diesel'!Scheduled_Monthly_Payment,0)</f>
        <v>0</v>
      </c>
      <c r="Y137" s="218">
        <f>IF(Y11&lt;='Loan Repayment Diesel'!Loan_Years,'Loan Repayment Diesel'!Scheduled_Monthly_Payment,0)</f>
        <v>0</v>
      </c>
      <c r="Z137" s="218">
        <f>IF(Z11&lt;='Loan Repayment Diesel'!Loan_Years,'Loan Repayment Diesel'!Scheduled_Monthly_Payment,0)</f>
        <v>0</v>
      </c>
      <c r="AA137" s="218">
        <f>IF(AA11&lt;='Loan Repayment Diesel'!Loan_Years,'Loan Repayment Diesel'!Scheduled_Monthly_Payment,0)</f>
        <v>0</v>
      </c>
      <c r="AB137" s="218">
        <f>IF(AB11&lt;='Loan Repayment Diesel'!Loan_Years,'Loan Repayment Diesel'!Scheduled_Monthly_Payment,0)</f>
        <v>0</v>
      </c>
      <c r="AC137" s="218">
        <f>IF(AC11&lt;='Loan Repayment Diesel'!Loan_Years,'Loan Repayment Diesel'!Scheduled_Monthly_Payment,0)</f>
        <v>0</v>
      </c>
      <c r="AD137" s="213"/>
    </row>
    <row r="138" spans="1:30" x14ac:dyDescent="0.25">
      <c r="A138" s="216" t="s">
        <v>68</v>
      </c>
      <c r="B138" s="212"/>
      <c r="C138" s="212" t="str">
        <f>IF(Entradas!$E$8="","",Entradas!$E$8)</f>
        <v>CLP</v>
      </c>
      <c r="D138" s="212">
        <v>0</v>
      </c>
      <c r="E138" s="219">
        <f>Entradas!E108</f>
        <v>652000</v>
      </c>
      <c r="F138" s="220">
        <f>E138*(1+(1*$B$5))</f>
        <v>677036.8</v>
      </c>
      <c r="G138" s="220">
        <f t="shared" ref="G138:AC138" si="24">F138*(1+(1*$B$5))</f>
        <v>703035.01312000002</v>
      </c>
      <c r="H138" s="220">
        <f t="shared" si="24"/>
        <v>730031.55762380804</v>
      </c>
      <c r="I138" s="220">
        <f t="shared" si="24"/>
        <v>758064.76943656232</v>
      </c>
      <c r="J138" s="220">
        <f t="shared" si="24"/>
        <v>787174.45658292633</v>
      </c>
      <c r="K138" s="220">
        <f t="shared" si="24"/>
        <v>817401.95571571065</v>
      </c>
      <c r="L138" s="220">
        <f t="shared" si="24"/>
        <v>848790.19081519393</v>
      </c>
      <c r="M138" s="220">
        <f t="shared" si="24"/>
        <v>881383.73414249741</v>
      </c>
      <c r="N138" s="220">
        <f t="shared" si="24"/>
        <v>915228.86953356932</v>
      </c>
      <c r="O138" s="220">
        <f t="shared" si="24"/>
        <v>950373.65812365839</v>
      </c>
      <c r="P138" s="220">
        <f t="shared" si="24"/>
        <v>986868.00659560692</v>
      </c>
      <c r="Q138" s="220">
        <f t="shared" si="24"/>
        <v>1024763.7380488783</v>
      </c>
      <c r="R138" s="220">
        <f t="shared" si="24"/>
        <v>1064114.6655899552</v>
      </c>
      <c r="S138" s="220">
        <f t="shared" si="24"/>
        <v>1104976.6687486095</v>
      </c>
      <c r="T138" s="220">
        <f t="shared" si="24"/>
        <v>1147407.7728285561</v>
      </c>
      <c r="U138" s="220">
        <f t="shared" si="24"/>
        <v>1191468.2313051727</v>
      </c>
      <c r="V138" s="220">
        <f t="shared" si="24"/>
        <v>1237220.6113872912</v>
      </c>
      <c r="W138" s="220">
        <f t="shared" si="24"/>
        <v>1284729.8828645633</v>
      </c>
      <c r="X138" s="220">
        <f t="shared" si="24"/>
        <v>1334063.5103665625</v>
      </c>
      <c r="Y138" s="220">
        <f t="shared" si="24"/>
        <v>1385291.5491646386</v>
      </c>
      <c r="Z138" s="220">
        <f t="shared" si="24"/>
        <v>1438486.7446525607</v>
      </c>
      <c r="AA138" s="220">
        <f t="shared" si="24"/>
        <v>1493724.6356472189</v>
      </c>
      <c r="AB138" s="220">
        <f t="shared" si="24"/>
        <v>1551083.6616560721</v>
      </c>
      <c r="AC138" s="220">
        <f t="shared" si="24"/>
        <v>1610645.2742636653</v>
      </c>
      <c r="AD138" s="213"/>
    </row>
    <row r="139" spans="1:30" x14ac:dyDescent="0.25">
      <c r="A139" s="216" t="s">
        <v>9</v>
      </c>
      <c r="B139" s="212"/>
      <c r="C139" s="212" t="str">
        <f>IF(Entradas!$E$8="","",Entradas!$E$8)</f>
        <v>CLP</v>
      </c>
      <c r="D139" s="212">
        <v>0</v>
      </c>
      <c r="E139" s="221">
        <f>SUM(Entradas!E109:E110)</f>
        <v>200000</v>
      </c>
      <c r="F139" s="220">
        <f t="shared" ref="F139" si="25">E139*(1+(1*$B$2))</f>
        <v>205399.99999999997</v>
      </c>
      <c r="G139" s="220">
        <f t="shared" ref="G139" si="26">F139*(1+(1*$B$2))</f>
        <v>210945.79999999996</v>
      </c>
      <c r="H139" s="220">
        <f t="shared" ref="H139" si="27">G139*(1+(1*$B$2))</f>
        <v>216641.33659999995</v>
      </c>
      <c r="I139" s="220">
        <f t="shared" ref="I139" si="28">H139*(1+(1*$B$2))</f>
        <v>222490.65268819995</v>
      </c>
      <c r="J139" s="220">
        <f t="shared" ref="J139" si="29">I139*(1+(1*$B$2))</f>
        <v>228497.90031078132</v>
      </c>
      <c r="K139" s="220">
        <f t="shared" ref="K139" si="30">J139*(1+(1*$B$2))</f>
        <v>234667.3436191724</v>
      </c>
      <c r="L139" s="220">
        <f t="shared" ref="L139" si="31">K139*(1+(1*$B$2))</f>
        <v>241003.36189689004</v>
      </c>
      <c r="M139" s="220">
        <f t="shared" ref="M139" si="32">L139*(1+(1*$B$2))</f>
        <v>247510.45266810604</v>
      </c>
      <c r="N139" s="220">
        <f t="shared" ref="N139" si="33">M139*(1+(1*$B$2))</f>
        <v>254193.23489014487</v>
      </c>
      <c r="O139" s="220">
        <f t="shared" ref="O139" si="34">N139*(1+(1*$B$2))</f>
        <v>261056.45223217877</v>
      </c>
      <c r="P139" s="220">
        <f t="shared" ref="P139" si="35">O139*(1+(1*$B$2))</f>
        <v>268104.97644244757</v>
      </c>
      <c r="Q139" s="220">
        <f t="shared" ref="Q139" si="36">P139*(1+(1*$B$2))</f>
        <v>275343.81080639362</v>
      </c>
      <c r="R139" s="220">
        <f t="shared" ref="R139" si="37">Q139*(1+(1*$B$2))</f>
        <v>282778.09369816625</v>
      </c>
      <c r="S139" s="220">
        <f t="shared" ref="S139" si="38">R139*(1+(1*$B$2))</f>
        <v>290413.10222801671</v>
      </c>
      <c r="T139" s="220">
        <f t="shared" ref="T139" si="39">S139*(1+(1*$B$2))</f>
        <v>298254.25598817313</v>
      </c>
      <c r="U139" s="220">
        <f t="shared" ref="U139" si="40">T139*(1+(1*$B$2))</f>
        <v>306307.12089985376</v>
      </c>
      <c r="V139" s="220">
        <f t="shared" ref="V139" si="41">U139*(1+(1*$B$2))</f>
        <v>314577.4131641498</v>
      </c>
      <c r="W139" s="220">
        <f t="shared" ref="W139" si="42">V139*(1+(1*$B$2))</f>
        <v>323071.0033195818</v>
      </c>
      <c r="X139" s="220">
        <f t="shared" ref="X139" si="43">W139*(1+(1*$B$2))</f>
        <v>331793.92040921049</v>
      </c>
      <c r="Y139" s="220">
        <f t="shared" ref="Y139" si="44">X139*(1+(1*$B$2))</f>
        <v>340752.35626025917</v>
      </c>
      <c r="Z139" s="220">
        <f t="shared" ref="Z139" si="45">Y139*(1+(1*$B$2))</f>
        <v>349952.66987928614</v>
      </c>
      <c r="AA139" s="220">
        <f t="shared" ref="AA139" si="46">Z139*(1+(1*$B$2))</f>
        <v>359401.39196602686</v>
      </c>
      <c r="AB139" s="220">
        <f t="shared" ref="AB139" si="47">AA139*(1+(1*$B$2))</f>
        <v>369105.22954910953</v>
      </c>
      <c r="AC139" s="220">
        <f t="shared" ref="AC139" si="48">AB139*(1+(1*$B$2))</f>
        <v>379071.07074693544</v>
      </c>
      <c r="AD139" s="213"/>
    </row>
    <row r="140" spans="1:30" x14ac:dyDescent="0.25">
      <c r="A140" s="216" t="s">
        <v>83</v>
      </c>
      <c r="B140" s="212"/>
      <c r="C140" s="212"/>
      <c r="D140" s="212"/>
      <c r="E140" s="212">
        <f>$B$8*$B$9</f>
        <v>0</v>
      </c>
      <c r="F140" s="212">
        <f t="shared" ref="F140:AC140" si="49">$B$8*$B$9</f>
        <v>0</v>
      </c>
      <c r="G140" s="212">
        <f t="shared" si="49"/>
        <v>0</v>
      </c>
      <c r="H140" s="212">
        <f t="shared" si="49"/>
        <v>0</v>
      </c>
      <c r="I140" s="212">
        <f t="shared" si="49"/>
        <v>0</v>
      </c>
      <c r="J140" s="212">
        <f t="shared" si="49"/>
        <v>0</v>
      </c>
      <c r="K140" s="212">
        <f t="shared" si="49"/>
        <v>0</v>
      </c>
      <c r="L140" s="212">
        <f t="shared" si="49"/>
        <v>0</v>
      </c>
      <c r="M140" s="212">
        <f t="shared" si="49"/>
        <v>0</v>
      </c>
      <c r="N140" s="212">
        <f t="shared" si="49"/>
        <v>0</v>
      </c>
      <c r="O140" s="212">
        <f t="shared" si="49"/>
        <v>0</v>
      </c>
      <c r="P140" s="212">
        <f t="shared" si="49"/>
        <v>0</v>
      </c>
      <c r="Q140" s="212">
        <f t="shared" si="49"/>
        <v>0</v>
      </c>
      <c r="R140" s="212">
        <f t="shared" si="49"/>
        <v>0</v>
      </c>
      <c r="S140" s="212">
        <f t="shared" si="49"/>
        <v>0</v>
      </c>
      <c r="T140" s="212">
        <f t="shared" si="49"/>
        <v>0</v>
      </c>
      <c r="U140" s="212">
        <f t="shared" si="49"/>
        <v>0</v>
      </c>
      <c r="V140" s="212">
        <f t="shared" si="49"/>
        <v>0</v>
      </c>
      <c r="W140" s="212">
        <f t="shared" si="49"/>
        <v>0</v>
      </c>
      <c r="X140" s="212">
        <f t="shared" si="49"/>
        <v>0</v>
      </c>
      <c r="Y140" s="212">
        <f t="shared" si="49"/>
        <v>0</v>
      </c>
      <c r="Z140" s="212">
        <f t="shared" si="49"/>
        <v>0</v>
      </c>
      <c r="AA140" s="212">
        <f t="shared" si="49"/>
        <v>0</v>
      </c>
      <c r="AB140" s="212">
        <f t="shared" si="49"/>
        <v>0</v>
      </c>
      <c r="AC140" s="212">
        <f t="shared" si="49"/>
        <v>0</v>
      </c>
      <c r="AD140" s="213"/>
    </row>
    <row r="141" spans="1:30" x14ac:dyDescent="0.25">
      <c r="A141" s="216"/>
      <c r="B141" s="212"/>
      <c r="C141" s="212"/>
      <c r="D141" s="212"/>
      <c r="E141" s="221"/>
      <c r="F141" s="221"/>
      <c r="G141" s="221"/>
      <c r="H141" s="221"/>
      <c r="I141" s="221"/>
      <c r="J141" s="221"/>
      <c r="K141" s="221"/>
      <c r="L141" s="221"/>
      <c r="M141" s="221"/>
      <c r="N141" s="221"/>
      <c r="O141" s="221"/>
      <c r="P141" s="221"/>
      <c r="Q141" s="221"/>
      <c r="R141" s="221"/>
      <c r="S141" s="221"/>
      <c r="T141" s="221"/>
      <c r="U141" s="221"/>
      <c r="V141" s="221"/>
      <c r="W141" s="221"/>
      <c r="X141" s="221"/>
      <c r="Y141" s="221"/>
      <c r="Z141" s="221"/>
      <c r="AA141" s="221"/>
      <c r="AB141" s="221"/>
      <c r="AC141" s="221"/>
      <c r="AD141" s="213"/>
    </row>
    <row r="142" spans="1:30" x14ac:dyDescent="0.25">
      <c r="A142" s="216" t="s">
        <v>10</v>
      </c>
      <c r="B142" s="212"/>
      <c r="C142" s="212" t="str">
        <f>IF(Entradas!$E$8="","",Entradas!$E$8)</f>
        <v>CLP</v>
      </c>
      <c r="D142" s="212">
        <f>SUM(D129:D136)</f>
        <v>3410000</v>
      </c>
      <c r="E142" s="220">
        <f>E138+E139+E140+SUMIF(E129:E137,"&lt;1E+307")</f>
        <v>852000</v>
      </c>
      <c r="F142" s="220">
        <f t="shared" ref="F142:AC142" si="50">F138+F139+F140+SUMIF(F129:F137,"&lt;1E+307")</f>
        <v>882436.8</v>
      </c>
      <c r="G142" s="220">
        <f t="shared" si="50"/>
        <v>1997187.4961199998</v>
      </c>
      <c r="H142" s="220">
        <f t="shared" si="50"/>
        <v>946672.89422380796</v>
      </c>
      <c r="I142" s="220">
        <f t="shared" si="50"/>
        <v>3117010.7900305679</v>
      </c>
      <c r="J142" s="220">
        <f t="shared" si="50"/>
        <v>2189009.0749895694</v>
      </c>
      <c r="K142" s="220">
        <f t="shared" si="50"/>
        <v>1052069.299334883</v>
      </c>
      <c r="L142" s="220">
        <f t="shared" si="50"/>
        <v>1089793.552712084</v>
      </c>
      <c r="M142" s="220">
        <f t="shared" si="50"/>
        <v>2399860.3612613278</v>
      </c>
      <c r="N142" s="220">
        <f t="shared" si="50"/>
        <v>3610299.9327945849</v>
      </c>
      <c r="O142" s="220">
        <f t="shared" si="50"/>
        <v>1211430.1103558373</v>
      </c>
      <c r="P142" s="220">
        <f t="shared" si="50"/>
        <v>2631692.0370700229</v>
      </c>
      <c r="Q142" s="220">
        <f t="shared" si="50"/>
        <v>1300107.5488552719</v>
      </c>
      <c r="R142" s="220">
        <f t="shared" si="50"/>
        <v>1346892.7592881215</v>
      </c>
      <c r="S142" s="220">
        <f t="shared" si="50"/>
        <v>5675338.3444069102</v>
      </c>
      <c r="T142" s="220">
        <f t="shared" si="50"/>
        <v>1445662.0288167293</v>
      </c>
      <c r="U142" s="220">
        <f t="shared" si="50"/>
        <v>1497775.3522050264</v>
      </c>
      <c r="V142" s="220">
        <f t="shared" si="50"/>
        <v>3167153.0411493499</v>
      </c>
      <c r="W142" s="220">
        <f t="shared" si="50"/>
        <v>1607800.886184145</v>
      </c>
      <c r="X142" s="220">
        <f t="shared" si="50"/>
        <v>5482283.8208906744</v>
      </c>
      <c r="Y142" s="220">
        <f t="shared" si="50"/>
        <v>3475807.254821328</v>
      </c>
      <c r="Z142" s="220">
        <f t="shared" si="50"/>
        <v>1788439.4145318468</v>
      </c>
      <c r="AA142" s="220">
        <f t="shared" si="50"/>
        <v>1853126.0276132459</v>
      </c>
      <c r="AB142" s="220">
        <f t="shared" si="50"/>
        <v>3815544.2449398581</v>
      </c>
      <c r="AC142" s="220">
        <f t="shared" si="50"/>
        <v>5629727.3483045092</v>
      </c>
      <c r="AD142" s="213"/>
    </row>
    <row r="143" spans="1:30" x14ac:dyDescent="0.25">
      <c r="A143" s="216"/>
      <c r="B143" s="212"/>
      <c r="C143" s="212"/>
      <c r="D143" s="212"/>
      <c r="E143" s="212"/>
      <c r="F143" s="212"/>
      <c r="G143" s="212"/>
      <c r="H143" s="212"/>
      <c r="I143" s="212"/>
      <c r="J143" s="212"/>
      <c r="K143" s="212"/>
      <c r="L143" s="212"/>
      <c r="M143" s="212"/>
      <c r="N143" s="212"/>
      <c r="O143" s="212"/>
      <c r="P143" s="212"/>
      <c r="Q143" s="212"/>
      <c r="R143" s="212"/>
      <c r="S143" s="212"/>
      <c r="T143" s="212"/>
      <c r="U143" s="212"/>
      <c r="V143" s="212"/>
      <c r="W143" s="212"/>
      <c r="X143" s="212"/>
      <c r="Y143" s="212"/>
      <c r="Z143" s="212"/>
      <c r="AA143" s="212"/>
      <c r="AB143" s="212"/>
      <c r="AC143" s="212"/>
      <c r="AD143" s="213"/>
    </row>
    <row r="144" spans="1:30" x14ac:dyDescent="0.25">
      <c r="A144" s="216"/>
      <c r="B144" s="212"/>
      <c r="C144" s="212"/>
      <c r="D144" s="212"/>
      <c r="E144" s="212"/>
      <c r="F144" s="212"/>
      <c r="G144" s="212"/>
      <c r="H144" s="212"/>
      <c r="I144" s="212"/>
      <c r="J144" s="212"/>
      <c r="K144" s="212"/>
      <c r="L144" s="212"/>
      <c r="M144" s="212"/>
      <c r="N144" s="212"/>
      <c r="O144" s="212"/>
      <c r="P144" s="212"/>
      <c r="Q144" s="212"/>
      <c r="R144" s="212"/>
      <c r="S144" s="212"/>
      <c r="T144" s="212"/>
      <c r="U144" s="212"/>
      <c r="V144" s="212"/>
      <c r="W144" s="212"/>
      <c r="X144" s="212"/>
      <c r="Y144" s="212"/>
      <c r="Z144" s="212"/>
      <c r="AA144" s="212"/>
      <c r="AB144" s="212"/>
      <c r="AC144" s="212"/>
      <c r="AD144" s="213"/>
    </row>
    <row r="145" spans="1:30" x14ac:dyDescent="0.25">
      <c r="A145" s="216" t="s">
        <v>11</v>
      </c>
      <c r="B145" s="212"/>
      <c r="C145" s="212" t="str">
        <f>IF(Entradas!$E$8="","",Entradas!$E$8)</f>
        <v>CLP</v>
      </c>
      <c r="D145" s="220">
        <f>D14-D150</f>
        <v>-3410000</v>
      </c>
      <c r="E145" s="220">
        <f>E14-E150</f>
        <v>12197141</v>
      </c>
      <c r="F145" s="220">
        <f>F14-F150</f>
        <v>28267619.43</v>
      </c>
      <c r="G145" s="220">
        <f t="shared" ref="G145:AC145" si="51">G14-G150</f>
        <v>43731934.620780006</v>
      </c>
      <c r="H145" s="220">
        <f t="shared" si="51"/>
        <v>60770609.494063191</v>
      </c>
      <c r="I145" s="220">
        <f t="shared" si="51"/>
        <v>76178506.904564828</v>
      </c>
      <c r="J145" s="220">
        <f t="shared" si="51"/>
        <v>93070153.276123434</v>
      </c>
      <c r="K145" s="220">
        <f t="shared" si="51"/>
        <v>111671159.08673319</v>
      </c>
      <c r="L145" s="220">
        <f t="shared" si="51"/>
        <v>130824032.89726406</v>
      </c>
      <c r="M145" s="220">
        <f t="shared" si="51"/>
        <v>149274119.92014301</v>
      </c>
      <c r="N145" s="220">
        <f t="shared" si="51"/>
        <v>167139265.79301286</v>
      </c>
      <c r="O145" s="220">
        <f t="shared" si="51"/>
        <v>188047544.86249143</v>
      </c>
      <c r="P145" s="220">
        <f t="shared" si="51"/>
        <v>208199153.28065082</v>
      </c>
      <c r="Q145" s="220">
        <f t="shared" si="51"/>
        <v>230365845.20068187</v>
      </c>
      <c r="R145" s="220">
        <f t="shared" si="51"/>
        <v>253189755.89434665</v>
      </c>
      <c r="S145" s="220">
        <f t="shared" si="51"/>
        <v>272410345.10648125</v>
      </c>
      <c r="T145" s="220">
        <f t="shared" si="51"/>
        <v>296607488.46090221</v>
      </c>
      <c r="U145" s="220">
        <f t="shared" si="51"/>
        <v>321521802.65343201</v>
      </c>
      <c r="V145" s="220">
        <f t="shared" si="51"/>
        <v>345559101.84335959</v>
      </c>
      <c r="W145" s="220">
        <f t="shared" si="51"/>
        <v>371971886.75518465</v>
      </c>
      <c r="X145" s="220">
        <f t="shared" si="51"/>
        <v>395350806.30624348</v>
      </c>
      <c r="Y145" s="220">
        <f t="shared" si="51"/>
        <v>421602038.52453011</v>
      </c>
      <c r="Z145" s="220">
        <f t="shared" si="51"/>
        <v>450432449.76729953</v>
      </c>
      <c r="AA145" s="220">
        <f t="shared" si="51"/>
        <v>480116739.91670656</v>
      </c>
      <c r="AB145" s="220">
        <f t="shared" si="51"/>
        <v>508784734.33409756</v>
      </c>
      <c r="AC145" s="220">
        <f t="shared" si="51"/>
        <v>536613051.80799383</v>
      </c>
      <c r="AD145" s="213"/>
    </row>
    <row r="146" spans="1:30" x14ac:dyDescent="0.25">
      <c r="A146" s="216"/>
      <c r="B146" s="212"/>
      <c r="C146" s="212"/>
      <c r="D146" s="212"/>
      <c r="E146" s="212"/>
      <c r="F146" s="212"/>
      <c r="G146" s="212"/>
      <c r="H146" s="212"/>
      <c r="I146" s="212"/>
      <c r="J146" s="212"/>
      <c r="K146" s="212"/>
      <c r="L146" s="212"/>
      <c r="M146" s="212"/>
      <c r="N146" s="212"/>
      <c r="O146" s="212"/>
      <c r="P146" s="212"/>
      <c r="Q146" s="212"/>
      <c r="R146" s="212"/>
      <c r="S146" s="212"/>
      <c r="T146" s="212"/>
      <c r="U146" s="212"/>
      <c r="V146" s="212"/>
      <c r="W146" s="212"/>
      <c r="X146" s="212"/>
      <c r="Y146" s="212"/>
      <c r="Z146" s="212"/>
      <c r="AA146" s="212"/>
      <c r="AB146" s="212"/>
      <c r="AC146" s="212"/>
      <c r="AD146" s="213"/>
    </row>
    <row r="147" spans="1:30" x14ac:dyDescent="0.25">
      <c r="A147" s="216"/>
      <c r="B147" s="212"/>
      <c r="C147" s="212"/>
      <c r="D147" s="212" t="str">
        <f>IF(D145&gt;0,"Yes","No")</f>
        <v>No</v>
      </c>
      <c r="E147" s="212" t="str">
        <f t="shared" ref="E147:AC147" si="52">IF(E145&gt;0,"Yes","No")</f>
        <v>Yes</v>
      </c>
      <c r="F147" s="212" t="str">
        <f t="shared" si="52"/>
        <v>Yes</v>
      </c>
      <c r="G147" s="212" t="str">
        <f t="shared" si="52"/>
        <v>Yes</v>
      </c>
      <c r="H147" s="212" t="str">
        <f t="shared" si="52"/>
        <v>Yes</v>
      </c>
      <c r="I147" s="212" t="str">
        <f t="shared" si="52"/>
        <v>Yes</v>
      </c>
      <c r="J147" s="212" t="str">
        <f t="shared" si="52"/>
        <v>Yes</v>
      </c>
      <c r="K147" s="212" t="str">
        <f t="shared" si="52"/>
        <v>Yes</v>
      </c>
      <c r="L147" s="212" t="str">
        <f t="shared" si="52"/>
        <v>Yes</v>
      </c>
      <c r="M147" s="212" t="str">
        <f t="shared" si="52"/>
        <v>Yes</v>
      </c>
      <c r="N147" s="212" t="str">
        <f t="shared" si="52"/>
        <v>Yes</v>
      </c>
      <c r="O147" s="212" t="str">
        <f t="shared" si="52"/>
        <v>Yes</v>
      </c>
      <c r="P147" s="212" t="str">
        <f t="shared" si="52"/>
        <v>Yes</v>
      </c>
      <c r="Q147" s="212" t="str">
        <f t="shared" si="52"/>
        <v>Yes</v>
      </c>
      <c r="R147" s="212" t="str">
        <f t="shared" si="52"/>
        <v>Yes</v>
      </c>
      <c r="S147" s="212" t="str">
        <f t="shared" si="52"/>
        <v>Yes</v>
      </c>
      <c r="T147" s="212" t="str">
        <f t="shared" si="52"/>
        <v>Yes</v>
      </c>
      <c r="U147" s="212" t="str">
        <f t="shared" si="52"/>
        <v>Yes</v>
      </c>
      <c r="V147" s="212" t="str">
        <f>IF(V145&gt;0,"Yes","No")</f>
        <v>Yes</v>
      </c>
      <c r="W147" s="212" t="str">
        <f t="shared" si="52"/>
        <v>Yes</v>
      </c>
      <c r="X147" s="212" t="str">
        <f t="shared" si="52"/>
        <v>Yes</v>
      </c>
      <c r="Y147" s="212" t="str">
        <f t="shared" si="52"/>
        <v>Yes</v>
      </c>
      <c r="Z147" s="212" t="str">
        <f t="shared" si="52"/>
        <v>Yes</v>
      </c>
      <c r="AA147" s="212" t="str">
        <f t="shared" si="52"/>
        <v>Yes</v>
      </c>
      <c r="AB147" s="212" t="str">
        <f t="shared" si="52"/>
        <v>Yes</v>
      </c>
      <c r="AC147" s="212" t="str">
        <f t="shared" si="52"/>
        <v>Yes</v>
      </c>
      <c r="AD147" s="213"/>
    </row>
    <row r="148" spans="1:30" ht="13" x14ac:dyDescent="0.3">
      <c r="A148" s="222" t="s">
        <v>62</v>
      </c>
      <c r="B148" s="212">
        <f>IF(AC145&lt;0,"no payback",COUNTIF(D145:AC145,"&lt;0"))</f>
        <v>1</v>
      </c>
      <c r="C148" s="212" t="s">
        <v>61</v>
      </c>
      <c r="D148" s="212"/>
      <c r="E148" s="220"/>
      <c r="F148" s="220"/>
      <c r="G148" s="220"/>
      <c r="H148" s="220"/>
      <c r="I148" s="220"/>
      <c r="J148" s="220"/>
      <c r="K148" s="220"/>
      <c r="L148" s="220"/>
      <c r="M148" s="220"/>
      <c r="N148" s="220"/>
      <c r="O148" s="220"/>
      <c r="P148" s="220"/>
      <c r="Q148" s="220"/>
      <c r="R148" s="220"/>
      <c r="S148" s="220"/>
      <c r="T148" s="220"/>
      <c r="U148" s="220"/>
      <c r="V148" s="220"/>
      <c r="W148" s="220"/>
      <c r="X148" s="220"/>
      <c r="Y148" s="220"/>
      <c r="Z148" s="220"/>
      <c r="AA148" s="220"/>
      <c r="AB148" s="220"/>
      <c r="AC148" s="220"/>
      <c r="AD148" s="213"/>
    </row>
    <row r="149" spans="1:30" x14ac:dyDescent="0.25">
      <c r="A149" s="212"/>
      <c r="B149" s="220"/>
      <c r="C149" s="212"/>
      <c r="D149" s="212"/>
      <c r="E149" s="220"/>
      <c r="F149" s="220"/>
      <c r="G149" s="220"/>
      <c r="H149" s="220"/>
      <c r="I149" s="220"/>
      <c r="J149" s="220"/>
      <c r="K149" s="220"/>
      <c r="L149" s="220"/>
      <c r="M149" s="220"/>
      <c r="N149" s="220"/>
      <c r="O149" s="220"/>
      <c r="P149" s="220"/>
      <c r="Q149" s="220"/>
      <c r="R149" s="220"/>
      <c r="S149" s="220"/>
      <c r="T149" s="220"/>
      <c r="U149" s="220"/>
      <c r="V149" s="220"/>
      <c r="W149" s="220"/>
      <c r="X149" s="220"/>
      <c r="Y149" s="220"/>
      <c r="Z149" s="220"/>
      <c r="AA149" s="220"/>
      <c r="AB149" s="220"/>
      <c r="AC149" s="220"/>
      <c r="AD149" s="213"/>
    </row>
    <row r="150" spans="1:30" ht="13" x14ac:dyDescent="0.3">
      <c r="A150" s="222" t="s">
        <v>18</v>
      </c>
      <c r="B150" s="220">
        <f>IF($A$151=TRUE,AC151,NA())</f>
        <v>63475120.420899704</v>
      </c>
      <c r="C150" s="212" t="str">
        <f>IF(Entradas!$E$8="","",Entradas!$E$8)</f>
        <v>CLP</v>
      </c>
      <c r="D150" s="220">
        <f>IF($A$151=TRUE,D151,NA())</f>
        <v>3410000</v>
      </c>
      <c r="E150" s="220">
        <f t="shared" ref="E150:AB150" si="53">IF($A$151=TRUE,E151,NA())</f>
        <v>4262000</v>
      </c>
      <c r="F150" s="220">
        <f t="shared" si="53"/>
        <v>5144436.8</v>
      </c>
      <c r="G150" s="220">
        <f t="shared" si="53"/>
        <v>7141624.2961199991</v>
      </c>
      <c r="H150" s="220">
        <f t="shared" si="53"/>
        <v>8088297.1903438075</v>
      </c>
      <c r="I150" s="220">
        <f t="shared" si="53"/>
        <v>11205307.980374375</v>
      </c>
      <c r="J150" s="220">
        <f t="shared" si="53"/>
        <v>13394317.055363946</v>
      </c>
      <c r="K150" s="220">
        <f t="shared" si="53"/>
        <v>14446386.354698829</v>
      </c>
      <c r="L150" s="220">
        <f t="shared" si="53"/>
        <v>15536179.907410914</v>
      </c>
      <c r="M150" s="220">
        <f t="shared" si="53"/>
        <v>17936040.268672243</v>
      </c>
      <c r="N150" s="220">
        <f t="shared" si="53"/>
        <v>21546340.201466829</v>
      </c>
      <c r="O150" s="220">
        <f t="shared" si="53"/>
        <v>22757770.311822668</v>
      </c>
      <c r="P150" s="220">
        <f t="shared" si="53"/>
        <v>25389462.348892689</v>
      </c>
      <c r="Q150" s="220">
        <f t="shared" si="53"/>
        <v>26689569.89774796</v>
      </c>
      <c r="R150" s="220">
        <f t="shared" si="53"/>
        <v>28036462.657036081</v>
      </c>
      <c r="S150" s="220">
        <f t="shared" si="53"/>
        <v>33711801.001442991</v>
      </c>
      <c r="T150" s="220">
        <f t="shared" si="53"/>
        <v>35157463.030259721</v>
      </c>
      <c r="U150" s="220">
        <f t="shared" si="53"/>
        <v>36655238.382464744</v>
      </c>
      <c r="V150" s="220">
        <f t="shared" si="53"/>
        <v>39822391.423614092</v>
      </c>
      <c r="W150" s="220">
        <f t="shared" si="53"/>
        <v>41430192.309798241</v>
      </c>
      <c r="X150" s="220">
        <f t="shared" si="53"/>
        <v>46912476.130688913</v>
      </c>
      <c r="Y150" s="220">
        <f t="shared" si="53"/>
        <v>50388283.385510243</v>
      </c>
      <c r="Z150" s="220">
        <f t="shared" si="53"/>
        <v>52176722.800042093</v>
      </c>
      <c r="AA150" s="220">
        <f t="shared" si="53"/>
        <v>54029848.827655338</v>
      </c>
      <c r="AB150" s="220">
        <f t="shared" si="53"/>
        <v>57845393.072595194</v>
      </c>
      <c r="AC150" s="220">
        <f>IF($A$151=TRUE,AC151,NA())</f>
        <v>63475120.420899704</v>
      </c>
      <c r="AD150" s="213"/>
    </row>
    <row r="151" spans="1:30" x14ac:dyDescent="0.25">
      <c r="A151" s="216" t="b">
        <v>1</v>
      </c>
      <c r="B151" s="212"/>
      <c r="C151" s="212"/>
      <c r="D151" s="220">
        <f>D142</f>
        <v>3410000</v>
      </c>
      <c r="E151" s="220">
        <f>SUM($D$142:E142)</f>
        <v>4262000</v>
      </c>
      <c r="F151" s="220">
        <f>SUM($D$142:F142)</f>
        <v>5144436.8</v>
      </c>
      <c r="G151" s="220">
        <f>SUM($D$142:G142)</f>
        <v>7141624.2961199991</v>
      </c>
      <c r="H151" s="220">
        <f>SUM($D$142:H142)</f>
        <v>8088297.1903438075</v>
      </c>
      <c r="I151" s="220">
        <f>SUM($D$142:I142)</f>
        <v>11205307.980374375</v>
      </c>
      <c r="J151" s="220">
        <f>SUM($D$142:J142)</f>
        <v>13394317.055363946</v>
      </c>
      <c r="K151" s="220">
        <f>SUM($D$142:K142)</f>
        <v>14446386.354698829</v>
      </c>
      <c r="L151" s="220">
        <f>SUM($D$142:L142)</f>
        <v>15536179.907410914</v>
      </c>
      <c r="M151" s="220">
        <f>SUM($D$142:M142)</f>
        <v>17936040.268672243</v>
      </c>
      <c r="N151" s="220">
        <f>SUM($D$142:N142)</f>
        <v>21546340.201466829</v>
      </c>
      <c r="O151" s="220">
        <f>SUM($D$142:O142)</f>
        <v>22757770.311822668</v>
      </c>
      <c r="P151" s="220">
        <f>SUM($D$142:P142)</f>
        <v>25389462.348892689</v>
      </c>
      <c r="Q151" s="220">
        <f>SUM($D$142:Q142)</f>
        <v>26689569.89774796</v>
      </c>
      <c r="R151" s="220">
        <f>SUM($D$142:R142)</f>
        <v>28036462.657036081</v>
      </c>
      <c r="S151" s="220">
        <f>SUM($D$142:S142)</f>
        <v>33711801.001442991</v>
      </c>
      <c r="T151" s="220">
        <f>SUM($D$142:T142)</f>
        <v>35157463.030259721</v>
      </c>
      <c r="U151" s="220">
        <f>SUM($D$142:U142)</f>
        <v>36655238.382464744</v>
      </c>
      <c r="V151" s="220">
        <f>SUM($D$142:V142)</f>
        <v>39822391.423614092</v>
      </c>
      <c r="W151" s="220">
        <f>SUM($D$142:W142)</f>
        <v>41430192.309798241</v>
      </c>
      <c r="X151" s="220">
        <f>SUM($D$142:X142)</f>
        <v>46912476.130688913</v>
      </c>
      <c r="Y151" s="220">
        <f>SUM($D$142:Y142)</f>
        <v>50388283.385510243</v>
      </c>
      <c r="Z151" s="220">
        <f>SUM($D$142:Z142)</f>
        <v>52176722.800042093</v>
      </c>
      <c r="AA151" s="220">
        <f>SUM($D$142:AA142)</f>
        <v>54029848.827655338</v>
      </c>
      <c r="AB151" s="220">
        <f>SUM($D$142:AB142)</f>
        <v>57845393.072595194</v>
      </c>
      <c r="AC151" s="220">
        <f>SUM($D$142:AC142)</f>
        <v>63475120.420899704</v>
      </c>
      <c r="AD151" s="213"/>
    </row>
    <row r="152" spans="1:30" s="212" customFormat="1" x14ac:dyDescent="0.25">
      <c r="A152" s="216" t="s">
        <v>77</v>
      </c>
      <c r="C152" s="212" t="str">
        <f>IF(Entradas!$E$8="","",Entradas!$E$8&amp;" /m3")</f>
        <v>CLP /m3</v>
      </c>
      <c r="D152" s="223">
        <f>D142/($B$9*365)</f>
        <v>286.57870409278092</v>
      </c>
      <c r="E152" s="223">
        <f t="shared" ref="E152:AC152" si="54">E142/($B$9*365)</f>
        <v>71.602655685351706</v>
      </c>
      <c r="F152" s="223">
        <f t="shared" si="54"/>
        <v>74.160584923102789</v>
      </c>
      <c r="G152" s="223">
        <f t="shared" si="54"/>
        <v>167.84498664761742</v>
      </c>
      <c r="H152" s="223">
        <f t="shared" si="54"/>
        <v>79.559029685167488</v>
      </c>
      <c r="I152" s="223">
        <f t="shared" si="54"/>
        <v>261.95569291793998</v>
      </c>
      <c r="J152" s="223">
        <f t="shared" si="54"/>
        <v>183.96580174716945</v>
      </c>
      <c r="K152" s="223">
        <f t="shared" si="54"/>
        <v>88.416614785686448</v>
      </c>
      <c r="L152" s="223">
        <f t="shared" si="54"/>
        <v>91.586986529295231</v>
      </c>
      <c r="M152" s="223">
        <f t="shared" si="54"/>
        <v>201.68588631492796</v>
      </c>
      <c r="N152" s="223">
        <f t="shared" si="54"/>
        <v>303.41204578490505</v>
      </c>
      <c r="O152" s="223">
        <f t="shared" si="54"/>
        <v>101.80940502192094</v>
      </c>
      <c r="P152" s="223">
        <f t="shared" si="54"/>
        <v>221.16917699554776</v>
      </c>
      <c r="Q152" s="223">
        <f t="shared" si="54"/>
        <v>109.26191687160869</v>
      </c>
      <c r="R152" s="223">
        <f t="shared" si="54"/>
        <v>113.19377756854539</v>
      </c>
      <c r="S152" s="223">
        <f t="shared" si="54"/>
        <v>476.95926921648123</v>
      </c>
      <c r="T152" s="223">
        <f t="shared" si="54"/>
        <v>121.49441371684422</v>
      </c>
      <c r="U152" s="223">
        <f t="shared" si="54"/>
        <v>125.87405262669354</v>
      </c>
      <c r="V152" s="223">
        <f t="shared" si="54"/>
        <v>266.16968158243128</v>
      </c>
      <c r="W152" s="223">
        <f t="shared" si="54"/>
        <v>135.12067284512523</v>
      </c>
      <c r="X152" s="223">
        <f t="shared" si="54"/>
        <v>460.73483661573869</v>
      </c>
      <c r="Y152" s="223">
        <f t="shared" si="54"/>
        <v>292.10919025307402</v>
      </c>
      <c r="Z152" s="223">
        <f t="shared" si="54"/>
        <v>150.30165682257726</v>
      </c>
      <c r="AA152" s="223">
        <f t="shared" si="54"/>
        <v>155.73796349384367</v>
      </c>
      <c r="AB152" s="223">
        <f t="shared" si="54"/>
        <v>320.66091645851401</v>
      </c>
      <c r="AC152" s="223">
        <f t="shared" si="54"/>
        <v>473.12609028527686</v>
      </c>
      <c r="AD152" s="213"/>
    </row>
    <row r="153" spans="1:30" x14ac:dyDescent="0.25">
      <c r="A153" s="216" t="s">
        <v>78</v>
      </c>
      <c r="B153" s="223">
        <f>AVERAGE(D152:AC152)</f>
        <v>205.17276959569875</v>
      </c>
      <c r="C153" s="212" t="str">
        <f>IF(Entradas!$E$8="","",Entradas!$E$8&amp;" /m3")</f>
        <v>CLP /m3</v>
      </c>
      <c r="D153" s="220"/>
      <c r="E153" s="220"/>
      <c r="F153" s="220"/>
      <c r="G153" s="220"/>
      <c r="H153" s="220"/>
      <c r="I153" s="223">
        <f>AVERAGE(D152:I152)</f>
        <v>156.95027565866005</v>
      </c>
      <c r="J153" s="220"/>
      <c r="K153" s="220"/>
      <c r="L153" s="220"/>
      <c r="M153" s="220"/>
      <c r="N153" s="223">
        <f>AVERAGE(D152:N152)</f>
        <v>164.61536264672225</v>
      </c>
      <c r="O153" s="220"/>
      <c r="P153" s="220"/>
      <c r="Q153" s="220"/>
      <c r="R153" s="220"/>
      <c r="S153" s="220"/>
      <c r="T153" s="220"/>
      <c r="U153" s="220"/>
      <c r="V153" s="220"/>
      <c r="W153" s="220"/>
      <c r="X153" s="220"/>
      <c r="Y153" s="220"/>
      <c r="Z153" s="220"/>
      <c r="AA153" s="220"/>
      <c r="AB153" s="220"/>
      <c r="AC153" s="220"/>
      <c r="AD153" s="213"/>
    </row>
    <row r="154" spans="1:30" ht="13" thickBot="1" x14ac:dyDescent="0.3">
      <c r="A154" s="216"/>
      <c r="B154" s="212"/>
      <c r="C154" s="212"/>
      <c r="D154" s="212"/>
      <c r="E154" s="212"/>
      <c r="F154" s="212"/>
      <c r="G154" s="212"/>
      <c r="H154" s="212"/>
      <c r="I154" s="212"/>
      <c r="J154" s="212"/>
      <c r="K154" s="212"/>
      <c r="L154" s="212"/>
      <c r="M154" s="212"/>
      <c r="N154" s="212"/>
      <c r="O154" s="212"/>
      <c r="P154" s="212"/>
      <c r="Q154" s="212"/>
      <c r="R154" s="212"/>
      <c r="S154" s="212"/>
      <c r="T154" s="212"/>
      <c r="U154" s="212"/>
      <c r="V154" s="212"/>
      <c r="W154" s="212"/>
      <c r="X154" s="212"/>
      <c r="Y154" s="212"/>
      <c r="Z154" s="212"/>
      <c r="AA154" s="212"/>
      <c r="AB154" s="212"/>
      <c r="AC154" s="212"/>
      <c r="AD154" s="213"/>
    </row>
    <row r="155" spans="1:30" ht="14" x14ac:dyDescent="0.3">
      <c r="A155" s="224" t="s">
        <v>12</v>
      </c>
      <c r="B155" s="512">
        <f>Entradas!E12</f>
        <v>4.4999999999999998E-2</v>
      </c>
      <c r="C155" s="248">
        <f>NPV(B155,E145:AC145)+D145</f>
        <v>2932854152.9911995</v>
      </c>
      <c r="D155" s="212"/>
      <c r="E155" s="212"/>
      <c r="F155" s="212"/>
      <c r="G155" s="212"/>
      <c r="H155" s="212"/>
      <c r="I155" s="212"/>
      <c r="J155" s="212"/>
      <c r="K155" s="212"/>
      <c r="L155" s="212"/>
      <c r="M155" s="212"/>
      <c r="N155" s="212"/>
      <c r="O155" s="212"/>
      <c r="P155" s="212"/>
      <c r="Q155" s="212"/>
      <c r="R155" s="212"/>
      <c r="S155" s="212"/>
      <c r="T155" s="212"/>
      <c r="U155" s="212"/>
      <c r="V155" s="212"/>
      <c r="W155" s="212"/>
      <c r="X155" s="212"/>
      <c r="Y155" s="212"/>
      <c r="Z155" s="212"/>
      <c r="AA155" s="212"/>
      <c r="AB155" s="212"/>
      <c r="AC155" s="212"/>
      <c r="AD155" s="213"/>
    </row>
    <row r="156" spans="1:30" ht="14.5" thickBot="1" x14ac:dyDescent="0.35">
      <c r="A156" s="224" t="s">
        <v>13</v>
      </c>
      <c r="B156" s="513"/>
      <c r="C156" s="174">
        <f>IRR(D145:AC145)</f>
        <v>4.5977159673373267</v>
      </c>
      <c r="D156" s="212"/>
      <c r="E156" s="212"/>
      <c r="F156" s="212"/>
      <c r="G156" s="212"/>
      <c r="H156" s="212"/>
      <c r="I156" s="212"/>
      <c r="J156" s="212"/>
      <c r="K156" s="212"/>
      <c r="L156" s="212"/>
      <c r="M156" s="212"/>
      <c r="N156" s="212"/>
      <c r="O156" s="212"/>
      <c r="P156" s="212"/>
      <c r="Q156" s="212"/>
      <c r="R156" s="212"/>
      <c r="S156" s="212"/>
      <c r="T156" s="212"/>
      <c r="U156" s="212"/>
      <c r="V156" s="212"/>
      <c r="W156" s="212"/>
      <c r="X156" s="212"/>
      <c r="Y156" s="212"/>
      <c r="Z156" s="212"/>
      <c r="AA156" s="212"/>
      <c r="AB156" s="212"/>
      <c r="AC156" s="212"/>
      <c r="AD156" s="213"/>
    </row>
    <row r="157" spans="1:30" x14ac:dyDescent="0.25">
      <c r="A157" s="225"/>
      <c r="B157" s="217"/>
      <c r="C157" s="217"/>
      <c r="D157" s="217"/>
      <c r="E157" s="217"/>
      <c r="F157" s="217"/>
      <c r="G157" s="217"/>
      <c r="H157" s="217"/>
      <c r="I157" s="217"/>
      <c r="J157" s="217"/>
      <c r="K157" s="217"/>
      <c r="L157" s="217"/>
      <c r="M157" s="217"/>
      <c r="N157" s="217"/>
      <c r="O157" s="217"/>
      <c r="P157" s="217"/>
      <c r="Q157" s="217"/>
      <c r="R157" s="217"/>
      <c r="S157" s="217"/>
      <c r="T157" s="217"/>
      <c r="U157" s="217"/>
      <c r="V157" s="217"/>
      <c r="W157" s="217"/>
      <c r="X157" s="217"/>
      <c r="Y157" s="217"/>
      <c r="Z157" s="217"/>
      <c r="AA157" s="217"/>
      <c r="AB157" s="217"/>
      <c r="AC157" s="217"/>
      <c r="AD157" s="226"/>
    </row>
    <row r="161" spans="1:1" x14ac:dyDescent="0.25">
      <c r="A161" s="3"/>
    </row>
    <row r="162" spans="1:1" x14ac:dyDescent="0.25">
      <c r="A162" s="3"/>
    </row>
    <row r="163" spans="1:1" x14ac:dyDescent="0.25">
      <c r="A163" s="3"/>
    </row>
    <row r="164" spans="1:1" x14ac:dyDescent="0.25">
      <c r="A164" s="3"/>
    </row>
    <row r="165" spans="1:1" x14ac:dyDescent="0.25">
      <c r="A165" s="3"/>
    </row>
    <row r="166" spans="1:1" x14ac:dyDescent="0.25">
      <c r="A166" s="3"/>
    </row>
    <row r="167" spans="1:1" x14ac:dyDescent="0.25">
      <c r="A167" s="3"/>
    </row>
    <row r="181" spans="5:24" x14ac:dyDescent="0.25">
      <c r="F181" s="522" t="s">
        <v>50</v>
      </c>
      <c r="G181" s="522"/>
      <c r="H181" s="522"/>
    </row>
    <row r="185" spans="5:24" x14ac:dyDescent="0.25">
      <c r="E185" t="str">
        <f>Resultados!B23</f>
        <v>Valor actual neto (VAN):</v>
      </c>
      <c r="H185" t="str">
        <f>Resultados!B21</f>
        <v>Tasa interna de retorno (TIR) durante más de 25 años:</v>
      </c>
      <c r="K185" t="str">
        <f>Resultados!B27</f>
        <v>Costos del ciclo de vida del sistema (25 años):</v>
      </c>
      <c r="N185" t="str">
        <f>Resultados!B29</f>
        <v>Años para amortización:</v>
      </c>
      <c r="R185" t="s">
        <v>66</v>
      </c>
      <c r="U185" t="s">
        <v>79</v>
      </c>
      <c r="V185" t="s">
        <v>82</v>
      </c>
      <c r="W185" t="s">
        <v>81</v>
      </c>
      <c r="X185" t="s">
        <v>80</v>
      </c>
    </row>
    <row r="187" spans="5:24" x14ac:dyDescent="0.25">
      <c r="E187" t="str">
        <f>Entradas!D30</f>
        <v>Sistema de riego con energía solar</v>
      </c>
      <c r="F187" s="139">
        <f>C51</f>
        <v>3103344933.847898</v>
      </c>
      <c r="H187" t="str">
        <f>Entradas!D30</f>
        <v>Sistema de riego con energía solar</v>
      </c>
      <c r="I187" s="227">
        <f>C52</f>
        <v>2.9553101814185538</v>
      </c>
      <c r="K187" t="str">
        <f>Entradas!D30</f>
        <v>Sistema de riego con energía solar</v>
      </c>
      <c r="L187" s="139">
        <f>B46</f>
        <v>30229538.668862253</v>
      </c>
      <c r="N187" t="str">
        <f>Entradas!D30</f>
        <v>Sistema de riego con energía solar</v>
      </c>
      <c r="O187" s="139">
        <f>B44</f>
        <v>1</v>
      </c>
      <c r="R187" t="str">
        <f>Entradas!D30</f>
        <v>Sistema de riego con energía solar</v>
      </c>
      <c r="S187" s="121">
        <f>AC41</f>
        <v>569858633.56003129</v>
      </c>
      <c r="U187" t="str">
        <f>Entradas!D30</f>
        <v>Sistema de riego con energía solar</v>
      </c>
      <c r="V187" s="246">
        <f>IF($A$47=TRUE,I49,NA())</f>
        <v>119.46095857551613</v>
      </c>
      <c r="W187" s="246">
        <f>IF($A$47=TRUE,N49,NA())</f>
        <v>90.637785407243811</v>
      </c>
      <c r="X187" s="246">
        <f>IF($A$47=TRUE,B49,NA())</f>
        <v>97.711955978402401</v>
      </c>
    </row>
    <row r="188" spans="5:24" x14ac:dyDescent="0.25">
      <c r="E188" t="str">
        <f>Entradas!D60</f>
        <v>Sistema de riego conectado a la red eléctrica</v>
      </c>
      <c r="F188" s="139">
        <f>C89</f>
        <v>3076171950.6950045</v>
      </c>
      <c r="H188" t="str">
        <f>Entradas!D60</f>
        <v>Sistema de riego conectado a la red eléctrica</v>
      </c>
      <c r="I188" s="137">
        <f>C90</f>
        <v>6.8642107301431352</v>
      </c>
      <c r="K188" t="str">
        <f>Entradas!D60</f>
        <v>Sistema de riego conectado a la red eléctrica</v>
      </c>
      <c r="L188" s="139">
        <f>B84</f>
        <v>41730887.125044018</v>
      </c>
      <c r="N188" t="str">
        <f>Entradas!D60</f>
        <v>Sistema de riego conectado a la red eléctrica</v>
      </c>
      <c r="O188" s="139">
        <f>B82</f>
        <v>1</v>
      </c>
      <c r="R188" t="str">
        <f>Entradas!D60</f>
        <v>Sistema de riego conectado a la red eléctrica</v>
      </c>
      <c r="S188" s="121">
        <f>AC79</f>
        <v>558357285.10384953</v>
      </c>
      <c r="U188" t="str">
        <f>Entradas!D60</f>
        <v>Sistema de riego conectado a la red eléctrica</v>
      </c>
      <c r="V188" s="246">
        <f>IF($A$85=TRUE,I87,NA())</f>
        <v>98.614529301671567</v>
      </c>
      <c r="W188" s="246">
        <f>IF($A$85=TRUE,N87,NA())</f>
        <v>97.665462741138242</v>
      </c>
      <c r="X188" s="246">
        <f>IF($A$85=TRUE,B87,NA())</f>
        <v>134.88815196184561</v>
      </c>
    </row>
    <row r="189" spans="5:24" x14ac:dyDescent="0.25">
      <c r="E189" t="str">
        <f>Entradas!D92</f>
        <v>Sistema de riego con generador diésel</v>
      </c>
      <c r="F189" s="204">
        <f>C155</f>
        <v>2932854152.9911995</v>
      </c>
      <c r="H189" t="str">
        <f>Entradas!D92</f>
        <v>Sistema de riego con generador diésel</v>
      </c>
      <c r="I189" s="137">
        <f>C156</f>
        <v>4.5977159673373267</v>
      </c>
      <c r="K189" t="str">
        <f>Entradas!D92</f>
        <v>Sistema de riego con generador diésel</v>
      </c>
      <c r="L189" s="204">
        <f>B150</f>
        <v>63475120.420899704</v>
      </c>
      <c r="N189" t="str">
        <f>Entradas!D92</f>
        <v>Sistema de riego con generador diésel</v>
      </c>
      <c r="O189" s="204">
        <f>B148</f>
        <v>1</v>
      </c>
      <c r="R189" t="str">
        <f>Entradas!D92</f>
        <v>Sistema de riego con generador diésel</v>
      </c>
      <c r="S189" s="121">
        <f>AC145</f>
        <v>536613051.80799383</v>
      </c>
      <c r="U189" t="str">
        <f>Entradas!D92</f>
        <v>Sistema de riego con generador diésel</v>
      </c>
      <c r="V189" s="246">
        <f>IF($A$151=TRUE,I153,NA())</f>
        <v>156.95027565866005</v>
      </c>
      <c r="W189" s="246">
        <f>IF($A$151=TRUE,N153,NA())</f>
        <v>164.61536264672225</v>
      </c>
      <c r="X189" s="246">
        <f>IF($A$151=TRUE,B153,NA())</f>
        <v>205.17276959569875</v>
      </c>
    </row>
    <row r="190" spans="5:24" ht="14" x14ac:dyDescent="0.3">
      <c r="E190" s="228" t="str">
        <f>" " &amp; Entradas!E8</f>
        <v xml:space="preserve"> CLP</v>
      </c>
      <c r="F190" s="229"/>
      <c r="H190" t="s">
        <v>7</v>
      </c>
      <c r="K190" t="str">
        <f>" " &amp; Entradas!E8</f>
        <v xml:space="preserve"> CLP</v>
      </c>
      <c r="N190" t="s">
        <v>49</v>
      </c>
      <c r="O190" s="139"/>
      <c r="S190" t="str">
        <f>" " &amp; Entradas!E8</f>
        <v xml:space="preserve"> CLP</v>
      </c>
      <c r="V190" t="str">
        <f>" " &amp; Entradas!E8</f>
        <v xml:space="preserve"> CLP</v>
      </c>
    </row>
    <row r="191" spans="5:24" x14ac:dyDescent="0.25">
      <c r="E191" t="str">
        <f>"Comparative accumulated income and system costs over first 10 years in " &amp; E190</f>
        <v>Comparative accumulated income and system costs over first 10 years in  CLP</v>
      </c>
      <c r="F191" s="229"/>
      <c r="O191" s="139"/>
    </row>
    <row r="192" spans="5:24" x14ac:dyDescent="0.25">
      <c r="E192" t="str">
        <f>"Comparative accumulated income and system costs over first 25 years in " &amp; E190</f>
        <v>Comparative accumulated income and system costs over first 25 years in  CLP</v>
      </c>
    </row>
    <row r="193" spans="5:10" x14ac:dyDescent="0.25">
      <c r="E193" t="str">
        <f>"Comparative accumulated cash flow over first 10 years in " &amp; E190</f>
        <v>Comparative accumulated cash flow over first 10 years in  CLP</v>
      </c>
    </row>
    <row r="194" spans="5:10" x14ac:dyDescent="0.25">
      <c r="E194" t="str">
        <f>"Average annual water cost in " &amp; E190 &amp;" /m³"</f>
        <v>Average annual water cost in  CLP /m³</v>
      </c>
    </row>
    <row r="195" spans="5:10" x14ac:dyDescent="0.25">
      <c r="J195" t="s">
        <v>52</v>
      </c>
    </row>
    <row r="196" spans="5:10" x14ac:dyDescent="0.25">
      <c r="E196" t="str">
        <f>Entradas!D30</f>
        <v>Sistema de riego con energía solar</v>
      </c>
      <c r="J196" t="str">
        <f>Entradas!E8 &amp; "/kWh"</f>
        <v>CLP/kWh</v>
      </c>
    </row>
    <row r="197" spans="5:10" x14ac:dyDescent="0.25">
      <c r="E197" t="str">
        <f>Entradas!D60</f>
        <v>Sistema de riego conectado a la red eléctrica</v>
      </c>
      <c r="J197" t="str">
        <f>Entradas!E8 &amp; "/l"</f>
        <v>CLP/l</v>
      </c>
    </row>
  </sheetData>
  <sheetProtection selectLockedCells="1" selectUnlockedCells="1"/>
  <mergeCells count="8">
    <mergeCell ref="B155:B156"/>
    <mergeCell ref="F181:H181"/>
    <mergeCell ref="B51:B52"/>
    <mergeCell ref="B89:B90"/>
    <mergeCell ref="N97:O97"/>
    <mergeCell ref="P97:Q97"/>
    <mergeCell ref="N98:O98"/>
    <mergeCell ref="P98:Q9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91"/>
  <dimension ref="A1:L398"/>
  <sheetViews>
    <sheetView showGridLines="0" zoomScale="115" zoomScaleNormal="115" workbookViewId="0">
      <selection activeCell="D8" sqref="D8"/>
    </sheetView>
  </sheetViews>
  <sheetFormatPr baseColWidth="10" defaultColWidth="9.1796875" defaultRowHeight="12.5" x14ac:dyDescent="0.25"/>
  <cols>
    <col min="1" max="1" width="6.453125" style="8" customWidth="1"/>
    <col min="2" max="2" width="13.26953125" style="2" customWidth="1"/>
    <col min="3" max="3" width="15.453125" style="2" customWidth="1"/>
    <col min="4" max="4" width="14" style="2" customWidth="1"/>
    <col min="5" max="5" width="14.1796875" style="2" customWidth="1"/>
    <col min="6" max="6" width="14.453125" style="2" customWidth="1"/>
    <col min="7" max="7" width="14.1796875" style="2" customWidth="1"/>
    <col min="8" max="9" width="13.54296875" style="2" customWidth="1"/>
    <col min="10" max="10" width="13" style="2" customWidth="1"/>
    <col min="11" max="11" width="6.1796875" style="2" customWidth="1"/>
    <col min="12" max="12" width="9.1796875" style="3"/>
    <col min="13" max="13" width="15.26953125" style="3" customWidth="1"/>
    <col min="14" max="16384" width="9.1796875" style="3"/>
  </cols>
  <sheetData>
    <row r="1" spans="1:11" ht="24" customHeight="1" x14ac:dyDescent="0.5">
      <c r="A1" s="523" t="s">
        <v>51</v>
      </c>
      <c r="B1" s="523"/>
      <c r="C1" s="523"/>
      <c r="D1" s="523"/>
      <c r="E1" s="523"/>
      <c r="F1" s="524" t="str">
        <f>Entradas!D30</f>
        <v>Sistema de riego con energía solar</v>
      </c>
      <c r="G1" s="524"/>
      <c r="H1" s="524"/>
      <c r="I1" s="524"/>
      <c r="J1" s="524"/>
    </row>
    <row r="2" spans="1:11" ht="12.75" customHeight="1" x14ac:dyDescent="0.3">
      <c r="A2" s="4" t="s">
        <v>20</v>
      </c>
      <c r="B2" s="5" t="str">
        <f>Entradas!E56</f>
        <v>Banco Alpha</v>
      </c>
      <c r="C2" s="6"/>
      <c r="D2" s="6"/>
      <c r="E2" s="6"/>
      <c r="F2" s="6"/>
      <c r="G2" s="6"/>
      <c r="H2" s="6"/>
      <c r="I2" s="6"/>
      <c r="J2" s="6"/>
    </row>
    <row r="3" spans="1:11" ht="14.25" customHeight="1" x14ac:dyDescent="0.3">
      <c r="A3" s="7"/>
      <c r="B3" s="525" t="s">
        <v>21</v>
      </c>
      <c r="C3" s="525"/>
      <c r="D3" s="525"/>
      <c r="E3" s="7"/>
      <c r="F3" s="525" t="s">
        <v>22</v>
      </c>
      <c r="G3" s="525"/>
      <c r="H3" s="525"/>
      <c r="I3" s="70"/>
      <c r="J3" s="7"/>
      <c r="K3" s="8"/>
    </row>
    <row r="4" spans="1:11" x14ac:dyDescent="0.25">
      <c r="A4" s="7"/>
      <c r="B4" s="7"/>
      <c r="C4" s="9" t="s">
        <v>23</v>
      </c>
      <c r="D4" s="10">
        <f>Entradas!E53</f>
        <v>0</v>
      </c>
      <c r="E4" s="11"/>
      <c r="F4" s="7"/>
      <c r="G4" s="9" t="s">
        <v>24</v>
      </c>
      <c r="H4" s="10" t="str">
        <f>IF(Values_Entered,-PMT(Interest_Rate/Num_Pmt_Per_Year,Loan_Years*Num_Pmt_Per_Year,Loan_Amount),"0")</f>
        <v>0</v>
      </c>
      <c r="I4" s="12"/>
      <c r="J4" s="127"/>
      <c r="K4" s="8"/>
    </row>
    <row r="5" spans="1:11" x14ac:dyDescent="0.25">
      <c r="A5" s="7"/>
      <c r="B5" s="7"/>
      <c r="C5" s="9" t="s">
        <v>25</v>
      </c>
      <c r="D5" s="13">
        <f>Entradas!E54</f>
        <v>0</v>
      </c>
      <c r="E5" s="14"/>
      <c r="F5" s="7"/>
      <c r="G5" s="9" t="s">
        <v>26</v>
      </c>
      <c r="H5" s="29" t="str">
        <f>IF(Values_Entered,Loan_Years*Num_Pmt_Per_Year,"")</f>
        <v/>
      </c>
      <c r="I5" s="15"/>
      <c r="J5" s="7"/>
      <c r="K5" s="8"/>
    </row>
    <row r="6" spans="1:11" x14ac:dyDescent="0.25">
      <c r="A6" s="7"/>
      <c r="B6" s="7"/>
      <c r="C6" s="9" t="s">
        <v>27</v>
      </c>
      <c r="D6" s="15">
        <f>Entradas!E55</f>
        <v>0</v>
      </c>
      <c r="E6" s="14"/>
      <c r="F6" s="7"/>
      <c r="G6" s="9" t="s">
        <v>28</v>
      </c>
      <c r="H6" s="29" t="str">
        <f>IF(Values_Entered,Number_of_Payments,"")</f>
        <v/>
      </c>
      <c r="I6" s="15"/>
      <c r="J6" s="7"/>
      <c r="K6" s="8"/>
    </row>
    <row r="7" spans="1:11" x14ac:dyDescent="0.25">
      <c r="A7" s="7"/>
      <c r="B7" s="7"/>
      <c r="C7" s="9" t="s">
        <v>29</v>
      </c>
      <c r="D7" s="15">
        <v>1</v>
      </c>
      <c r="E7" s="14"/>
      <c r="F7" s="7"/>
      <c r="G7" s="9" t="s">
        <v>30</v>
      </c>
      <c r="H7" s="71" t="str">
        <f>IF(Values_Entered,SUMIF(Beg_Bal,"&gt;0",Extra_Pay),"")</f>
        <v/>
      </c>
      <c r="I7" s="12"/>
      <c r="J7" s="7"/>
      <c r="K7" s="8"/>
    </row>
    <row r="8" spans="1:11" x14ac:dyDescent="0.25">
      <c r="A8" s="7"/>
      <c r="B8" s="7"/>
      <c r="C8" s="9" t="s">
        <v>31</v>
      </c>
      <c r="D8" s="16">
        <v>42736</v>
      </c>
      <c r="E8" s="17"/>
      <c r="F8" s="7"/>
      <c r="G8" s="9" t="s">
        <v>32</v>
      </c>
      <c r="H8" s="71" t="str">
        <f>IF(Values_Entered,SUMIF(Beg_Bal,"&gt;0",Int),"")</f>
        <v/>
      </c>
      <c r="I8" s="12"/>
      <c r="J8" s="127"/>
      <c r="K8" s="8"/>
    </row>
    <row r="9" spans="1:11" x14ac:dyDescent="0.25">
      <c r="A9" s="7"/>
      <c r="B9" s="7"/>
      <c r="C9" s="9" t="s">
        <v>33</v>
      </c>
      <c r="D9" s="12">
        <v>0</v>
      </c>
      <c r="E9" s="7"/>
      <c r="F9" s="6"/>
      <c r="G9" s="6"/>
      <c r="H9" s="6"/>
      <c r="I9" s="6"/>
      <c r="J9" s="7"/>
      <c r="K9" s="8"/>
    </row>
    <row r="10" spans="1:11" x14ac:dyDescent="0.25">
      <c r="A10" s="7"/>
      <c r="B10" s="6"/>
      <c r="C10" s="6"/>
      <c r="D10" s="6"/>
      <c r="E10" s="6"/>
      <c r="F10" s="6"/>
      <c r="G10" s="6"/>
      <c r="H10" s="6"/>
      <c r="I10" s="6"/>
      <c r="J10" s="6"/>
      <c r="K10" s="8"/>
    </row>
    <row r="11" spans="1:11" ht="3" customHeight="1" x14ac:dyDescent="0.25">
      <c r="A11" s="7"/>
      <c r="B11" s="6"/>
      <c r="C11" s="6"/>
      <c r="D11" s="6"/>
      <c r="E11" s="6"/>
      <c r="F11" s="6"/>
      <c r="G11" s="6"/>
      <c r="H11" s="6"/>
      <c r="I11" s="6"/>
      <c r="J11" s="6"/>
      <c r="K11" s="8"/>
    </row>
    <row r="12" spans="1:11" s="20" customFormat="1" ht="31.5" customHeight="1" x14ac:dyDescent="0.3">
      <c r="A12" s="18" t="s">
        <v>34</v>
      </c>
      <c r="B12" s="19" t="s">
        <v>35</v>
      </c>
      <c r="C12" s="19" t="s">
        <v>36</v>
      </c>
      <c r="D12" s="19" t="s">
        <v>24</v>
      </c>
      <c r="E12" s="19" t="s">
        <v>37</v>
      </c>
      <c r="F12" s="19" t="s">
        <v>38</v>
      </c>
      <c r="G12" s="19" t="s">
        <v>39</v>
      </c>
      <c r="H12" s="19" t="s">
        <v>40</v>
      </c>
      <c r="I12" s="19" t="s">
        <v>41</v>
      </c>
      <c r="J12" s="19" t="s">
        <v>42</v>
      </c>
    </row>
    <row r="13" spans="1:11" s="20" customFormat="1" ht="3" customHeight="1" x14ac:dyDescent="0.3">
      <c r="A13" s="7"/>
      <c r="B13" s="21"/>
      <c r="C13" s="21"/>
      <c r="D13" s="21"/>
      <c r="E13" s="21"/>
      <c r="F13" s="21"/>
      <c r="G13" s="21"/>
      <c r="H13" s="21"/>
      <c r="I13" s="21"/>
      <c r="J13" s="22"/>
    </row>
    <row r="14" spans="1:11" s="20" customFormat="1" x14ac:dyDescent="0.25">
      <c r="A14" s="23" t="str">
        <f>IF(Values_Entered,1,"")</f>
        <v/>
      </c>
      <c r="B14" s="24" t="str">
        <f t="shared" ref="B14:B77" si="0">IF(Pay_Num&lt;&gt;"",DATE(YEAR(Loan_Start),MONTH(Loan_Start)+(Pay_Num)*12/Num_Pmt_Per_Year,DAY(Loan_Start)),"")</f>
        <v/>
      </c>
      <c r="C14" s="25" t="str">
        <f>IF(Values_Entered,Loan_Amount,"")</f>
        <v/>
      </c>
      <c r="D14" s="25" t="str">
        <f>IF(Pay_Num&lt;&gt;"",Scheduled_Monthly_Payment,"")</f>
        <v/>
      </c>
      <c r="E14" s="26" t="e">
        <f t="shared" ref="E14:E77" si="1">IF(AND(Pay_Num&lt;&gt;"",Sched_Pay+Scheduled_Extra_Payments&lt;Beg_Bal),Scheduled_Extra_Payments,IF(AND(Pay_Num&lt;&gt;"",Beg_Bal-Sched_Pay&gt;0),Beg_Bal-Sched_Pay,IF(Pay_Num&lt;&gt;"",0,"")))</f>
        <v>#VALUE!</v>
      </c>
      <c r="F14" s="25" t="e">
        <f t="shared" ref="F14:F77" si="2">IF(AND(Pay_Num&lt;&gt;"",Sched_Pay+Extra_Pay&lt;Beg_Bal),Sched_Pay+Extra_Pay,IF(Pay_Num&lt;&gt;"",Beg_Bal,""))</f>
        <v>#VALUE!</v>
      </c>
      <c r="G14" s="25" t="str">
        <f>IF(Pay_Num&lt;&gt;"",Total_Pay-Int,"")</f>
        <v/>
      </c>
      <c r="H14" s="25" t="str">
        <f>IF(Pay_Num&lt;&gt;"",Beg_Bal*(Interest_Rate/Num_Pmt_Per_Year),"")</f>
        <v/>
      </c>
      <c r="I14" s="25" t="e">
        <f t="shared" ref="I14:I77" si="3">IF(AND(Pay_Num&lt;&gt;"",Sched_Pay+Extra_Pay&lt;Beg_Bal),Beg_Bal-Princ,IF(Pay_Num&lt;&gt;"",0,""))</f>
        <v>#VALUE!</v>
      </c>
      <c r="J14" s="25">
        <f>SUM($H$14:$H14)</f>
        <v>0</v>
      </c>
    </row>
    <row r="15" spans="1:11" s="20" customFormat="1" ht="12.75" customHeight="1" x14ac:dyDescent="0.25">
      <c r="A15" s="23" t="str">
        <f>IF(Values_Entered,A14+1,"")</f>
        <v/>
      </c>
      <c r="B15" s="24" t="str">
        <f t="shared" si="0"/>
        <v/>
      </c>
      <c r="C15" s="25" t="str">
        <f t="shared" ref="C15:C78" si="4">IF(Pay_Num&lt;&gt;"",I14,"")</f>
        <v/>
      </c>
      <c r="D15" s="25" t="str">
        <f>IF(Pay_Num&lt;&gt;"",Scheduled_Monthly_Payment,"")</f>
        <v/>
      </c>
      <c r="E15" s="26" t="e">
        <f t="shared" si="1"/>
        <v>#VALUE!</v>
      </c>
      <c r="F15" s="25" t="e">
        <f t="shared" si="2"/>
        <v>#VALUE!</v>
      </c>
      <c r="G15" s="25" t="str">
        <f t="shared" ref="G15:G78" si="5">IF(Pay_Num&lt;&gt;"",Total_Pay-Int,"")</f>
        <v/>
      </c>
      <c r="H15" s="25" t="str">
        <f t="shared" ref="H15:H78" si="6">IF(Pay_Num&lt;&gt;"",Beg_Bal*Interest_Rate/Num_Pmt_Per_Year,"")</f>
        <v/>
      </c>
      <c r="I15" s="25" t="e">
        <f t="shared" si="3"/>
        <v>#VALUE!</v>
      </c>
      <c r="J15" s="25">
        <f>SUM($H$14:$H15)</f>
        <v>0</v>
      </c>
    </row>
    <row r="16" spans="1:11" s="20" customFormat="1" ht="12.75" customHeight="1" x14ac:dyDescent="0.25">
      <c r="A16" s="23" t="str">
        <f>IF(Values_Entered,A15+1,"")</f>
        <v/>
      </c>
      <c r="B16" s="24" t="str">
        <f t="shared" si="0"/>
        <v/>
      </c>
      <c r="C16" s="25" t="str">
        <f t="shared" si="4"/>
        <v/>
      </c>
      <c r="D16" s="25" t="str">
        <f t="shared" ref="D16:D79" si="7">IF(Pay_Num&lt;&gt;"",Scheduled_Monthly_Payment,"")</f>
        <v/>
      </c>
      <c r="E16" s="26" t="e">
        <f t="shared" si="1"/>
        <v>#VALUE!</v>
      </c>
      <c r="F16" s="25" t="e">
        <f t="shared" si="2"/>
        <v>#VALUE!</v>
      </c>
      <c r="G16" s="25" t="str">
        <f t="shared" si="5"/>
        <v/>
      </c>
      <c r="H16" s="25" t="str">
        <f t="shared" si="6"/>
        <v/>
      </c>
      <c r="I16" s="25" t="e">
        <f t="shared" si="3"/>
        <v>#VALUE!</v>
      </c>
      <c r="J16" s="25">
        <f>SUM($H$14:$H16)</f>
        <v>0</v>
      </c>
    </row>
    <row r="17" spans="1:12" s="20" customFormat="1" x14ac:dyDescent="0.25">
      <c r="A17" s="23" t="str">
        <f>IF(Values_Entered,A16+1,"")</f>
        <v/>
      </c>
      <c r="B17" s="24" t="str">
        <f t="shared" si="0"/>
        <v/>
      </c>
      <c r="C17" s="25" t="str">
        <f t="shared" si="4"/>
        <v/>
      </c>
      <c r="D17" s="25" t="str">
        <f>IF(Pay_Num&lt;&gt;"",Scheduled_Monthly_Payment,"")</f>
        <v/>
      </c>
      <c r="E17" s="26" t="e">
        <f t="shared" si="1"/>
        <v>#VALUE!</v>
      </c>
      <c r="F17" s="25" t="e">
        <f t="shared" si="2"/>
        <v>#VALUE!</v>
      </c>
      <c r="G17" s="25" t="str">
        <f t="shared" si="5"/>
        <v/>
      </c>
      <c r="H17" s="25" t="str">
        <f t="shared" si="6"/>
        <v/>
      </c>
      <c r="I17" s="25" t="e">
        <f t="shared" si="3"/>
        <v>#VALUE!</v>
      </c>
      <c r="J17" s="25">
        <f>SUM($H$14:$H17)</f>
        <v>0</v>
      </c>
    </row>
    <row r="18" spans="1:12" s="20" customFormat="1" x14ac:dyDescent="0.25">
      <c r="A18" s="23" t="str">
        <f>IF(Values_Entered,A17+1,"")</f>
        <v/>
      </c>
      <c r="B18" s="24" t="str">
        <f t="shared" si="0"/>
        <v/>
      </c>
      <c r="C18" s="25" t="str">
        <f t="shared" si="4"/>
        <v/>
      </c>
      <c r="D18" s="25" t="str">
        <f t="shared" si="7"/>
        <v/>
      </c>
      <c r="E18" s="26" t="e">
        <f t="shared" si="1"/>
        <v>#VALUE!</v>
      </c>
      <c r="F18" s="25" t="e">
        <f t="shared" si="2"/>
        <v>#VALUE!</v>
      </c>
      <c r="G18" s="25" t="str">
        <f t="shared" si="5"/>
        <v/>
      </c>
      <c r="H18" s="25" t="str">
        <f t="shared" si="6"/>
        <v/>
      </c>
      <c r="I18" s="25" t="e">
        <f t="shared" si="3"/>
        <v>#VALUE!</v>
      </c>
      <c r="J18" s="25">
        <f>SUM($H$14:$H18)</f>
        <v>0</v>
      </c>
    </row>
    <row r="19" spans="1:12" s="133" customFormat="1" x14ac:dyDescent="0.25">
      <c r="A19" s="128" t="str">
        <f>IF(Values_Entered,A18+1,"")</f>
        <v/>
      </c>
      <c r="B19" s="129" t="str">
        <f t="shared" si="0"/>
        <v/>
      </c>
      <c r="C19" s="130" t="str">
        <f t="shared" si="4"/>
        <v/>
      </c>
      <c r="D19" s="130" t="str">
        <f t="shared" si="7"/>
        <v/>
      </c>
      <c r="E19" s="131" t="e">
        <f t="shared" si="1"/>
        <v>#VALUE!</v>
      </c>
      <c r="F19" s="130" t="e">
        <f t="shared" si="2"/>
        <v>#VALUE!</v>
      </c>
      <c r="G19" s="130" t="str">
        <f t="shared" si="5"/>
        <v/>
      </c>
      <c r="H19" s="130" t="str">
        <f t="shared" si="6"/>
        <v/>
      </c>
      <c r="I19" s="130" t="e">
        <f t="shared" si="3"/>
        <v>#VALUE!</v>
      </c>
      <c r="J19" s="130">
        <f>SUM($H$14:$H19)</f>
        <v>0</v>
      </c>
      <c r="K19" s="132"/>
      <c r="L19" s="132"/>
    </row>
    <row r="20" spans="1:12" s="133" customFormat="1" x14ac:dyDescent="0.25">
      <c r="A20" s="128" t="str">
        <f>IF(Values_Entered,A19+1,"")</f>
        <v/>
      </c>
      <c r="B20" s="129" t="str">
        <f t="shared" si="0"/>
        <v/>
      </c>
      <c r="C20" s="130" t="str">
        <f t="shared" si="4"/>
        <v/>
      </c>
      <c r="D20" s="130" t="str">
        <f t="shared" si="7"/>
        <v/>
      </c>
      <c r="E20" s="131" t="e">
        <f t="shared" si="1"/>
        <v>#VALUE!</v>
      </c>
      <c r="F20" s="130" t="e">
        <f t="shared" si="2"/>
        <v>#VALUE!</v>
      </c>
      <c r="G20" s="130" t="str">
        <f t="shared" si="5"/>
        <v/>
      </c>
      <c r="H20" s="130" t="str">
        <f t="shared" si="6"/>
        <v/>
      </c>
      <c r="I20" s="130" t="e">
        <f t="shared" si="3"/>
        <v>#VALUE!</v>
      </c>
      <c r="J20" s="130">
        <f>SUM($H$14:$H20)</f>
        <v>0</v>
      </c>
      <c r="K20" s="132"/>
      <c r="L20" s="132"/>
    </row>
    <row r="21" spans="1:12" s="133" customFormat="1" x14ac:dyDescent="0.25">
      <c r="A21" s="128" t="str">
        <f>IF(Values_Entered,A20+1,"")</f>
        <v/>
      </c>
      <c r="B21" s="129" t="str">
        <f t="shared" si="0"/>
        <v/>
      </c>
      <c r="C21" s="130" t="str">
        <f t="shared" si="4"/>
        <v/>
      </c>
      <c r="D21" s="130" t="str">
        <f t="shared" si="7"/>
        <v/>
      </c>
      <c r="E21" s="131" t="e">
        <f t="shared" si="1"/>
        <v>#VALUE!</v>
      </c>
      <c r="F21" s="130" t="e">
        <f t="shared" si="2"/>
        <v>#VALUE!</v>
      </c>
      <c r="G21" s="130" t="str">
        <f t="shared" si="5"/>
        <v/>
      </c>
      <c r="H21" s="130" t="str">
        <f t="shared" si="6"/>
        <v/>
      </c>
      <c r="I21" s="130" t="e">
        <f t="shared" si="3"/>
        <v>#VALUE!</v>
      </c>
      <c r="J21" s="130">
        <f>SUM($H$14:$H21)</f>
        <v>0</v>
      </c>
      <c r="K21" s="132"/>
      <c r="L21" s="132"/>
    </row>
    <row r="22" spans="1:12" s="133" customFormat="1" x14ac:dyDescent="0.25">
      <c r="A22" s="128" t="str">
        <f>IF(Values_Entered,A21+1,"")</f>
        <v/>
      </c>
      <c r="B22" s="129" t="str">
        <f t="shared" si="0"/>
        <v/>
      </c>
      <c r="C22" s="130" t="str">
        <f t="shared" si="4"/>
        <v/>
      </c>
      <c r="D22" s="130" t="str">
        <f t="shared" si="7"/>
        <v/>
      </c>
      <c r="E22" s="131" t="e">
        <f t="shared" si="1"/>
        <v>#VALUE!</v>
      </c>
      <c r="F22" s="130" t="e">
        <f t="shared" si="2"/>
        <v>#VALUE!</v>
      </c>
      <c r="G22" s="130" t="str">
        <f t="shared" si="5"/>
        <v/>
      </c>
      <c r="H22" s="130" t="str">
        <f t="shared" si="6"/>
        <v/>
      </c>
      <c r="I22" s="130" t="e">
        <f t="shared" si="3"/>
        <v>#VALUE!</v>
      </c>
      <c r="J22" s="130">
        <f>SUM($H$14:$H22)</f>
        <v>0</v>
      </c>
      <c r="K22" s="132"/>
      <c r="L22" s="132"/>
    </row>
    <row r="23" spans="1:12" s="133" customFormat="1" x14ac:dyDescent="0.25">
      <c r="A23" s="128" t="str">
        <f>IF(Values_Entered,A22+1,"")</f>
        <v/>
      </c>
      <c r="B23" s="129" t="str">
        <f t="shared" si="0"/>
        <v/>
      </c>
      <c r="C23" s="130" t="str">
        <f t="shared" si="4"/>
        <v/>
      </c>
      <c r="D23" s="130" t="str">
        <f t="shared" si="7"/>
        <v/>
      </c>
      <c r="E23" s="131" t="e">
        <f t="shared" si="1"/>
        <v>#VALUE!</v>
      </c>
      <c r="F23" s="130" t="e">
        <f t="shared" si="2"/>
        <v>#VALUE!</v>
      </c>
      <c r="G23" s="130" t="str">
        <f t="shared" si="5"/>
        <v/>
      </c>
      <c r="H23" s="130" t="str">
        <f t="shared" si="6"/>
        <v/>
      </c>
      <c r="I23" s="130" t="e">
        <f t="shared" si="3"/>
        <v>#VALUE!</v>
      </c>
      <c r="J23" s="130">
        <f>SUM($H$14:$H23)</f>
        <v>0</v>
      </c>
      <c r="K23" s="132"/>
      <c r="L23" s="132"/>
    </row>
    <row r="24" spans="1:12" s="133" customFormat="1" x14ac:dyDescent="0.25">
      <c r="A24" s="128" t="str">
        <f>IF(Values_Entered,A23+1,"")</f>
        <v/>
      </c>
      <c r="B24" s="129" t="str">
        <f t="shared" si="0"/>
        <v/>
      </c>
      <c r="C24" s="130" t="str">
        <f t="shared" si="4"/>
        <v/>
      </c>
      <c r="D24" s="130" t="str">
        <f t="shared" si="7"/>
        <v/>
      </c>
      <c r="E24" s="131" t="e">
        <f t="shared" si="1"/>
        <v>#VALUE!</v>
      </c>
      <c r="F24" s="130" t="e">
        <f t="shared" si="2"/>
        <v>#VALUE!</v>
      </c>
      <c r="G24" s="130" t="str">
        <f t="shared" si="5"/>
        <v/>
      </c>
      <c r="H24" s="130" t="str">
        <f t="shared" si="6"/>
        <v/>
      </c>
      <c r="I24" s="130" t="e">
        <f t="shared" si="3"/>
        <v>#VALUE!</v>
      </c>
      <c r="J24" s="130">
        <f>SUM($H$14:$H24)</f>
        <v>0</v>
      </c>
      <c r="K24" s="132"/>
      <c r="L24" s="132"/>
    </row>
    <row r="25" spans="1:12" s="133" customFormat="1" x14ac:dyDescent="0.25">
      <c r="A25" s="128" t="str">
        <f>IF(Values_Entered,A24+1,"")</f>
        <v/>
      </c>
      <c r="B25" s="129" t="str">
        <f t="shared" si="0"/>
        <v/>
      </c>
      <c r="C25" s="130" t="str">
        <f t="shared" si="4"/>
        <v/>
      </c>
      <c r="D25" s="130" t="str">
        <f t="shared" si="7"/>
        <v/>
      </c>
      <c r="E25" s="131" t="e">
        <f t="shared" si="1"/>
        <v>#VALUE!</v>
      </c>
      <c r="F25" s="130" t="e">
        <f t="shared" si="2"/>
        <v>#VALUE!</v>
      </c>
      <c r="G25" s="130" t="str">
        <f t="shared" si="5"/>
        <v/>
      </c>
      <c r="H25" s="130" t="str">
        <f t="shared" si="6"/>
        <v/>
      </c>
      <c r="I25" s="130" t="e">
        <f t="shared" si="3"/>
        <v>#VALUE!</v>
      </c>
      <c r="J25" s="130">
        <f>SUM($H$14:$H25)</f>
        <v>0</v>
      </c>
      <c r="K25" s="132"/>
      <c r="L25" s="132"/>
    </row>
    <row r="26" spans="1:12" s="133" customFormat="1" x14ac:dyDescent="0.25">
      <c r="A26" s="128" t="str">
        <f>IF(Values_Entered,A25+1,"")</f>
        <v/>
      </c>
      <c r="B26" s="129" t="str">
        <f t="shared" si="0"/>
        <v/>
      </c>
      <c r="C26" s="130" t="str">
        <f t="shared" si="4"/>
        <v/>
      </c>
      <c r="D26" s="130" t="str">
        <f t="shared" si="7"/>
        <v/>
      </c>
      <c r="E26" s="131" t="e">
        <f t="shared" si="1"/>
        <v>#VALUE!</v>
      </c>
      <c r="F26" s="130" t="e">
        <f t="shared" si="2"/>
        <v>#VALUE!</v>
      </c>
      <c r="G26" s="130" t="str">
        <f t="shared" si="5"/>
        <v/>
      </c>
      <c r="H26" s="130" t="str">
        <f t="shared" si="6"/>
        <v/>
      </c>
      <c r="I26" s="130" t="e">
        <f t="shared" si="3"/>
        <v>#VALUE!</v>
      </c>
      <c r="J26" s="130">
        <f>SUM($H$14:$H26)</f>
        <v>0</v>
      </c>
      <c r="K26" s="132"/>
      <c r="L26" s="132"/>
    </row>
    <row r="27" spans="1:12" s="133" customFormat="1" x14ac:dyDescent="0.25">
      <c r="A27" s="128" t="str">
        <f>IF(Values_Entered,A26+1,"")</f>
        <v/>
      </c>
      <c r="B27" s="129" t="str">
        <f t="shared" si="0"/>
        <v/>
      </c>
      <c r="C27" s="130" t="str">
        <f t="shared" si="4"/>
        <v/>
      </c>
      <c r="D27" s="130" t="str">
        <f t="shared" si="7"/>
        <v/>
      </c>
      <c r="E27" s="131" t="e">
        <f t="shared" si="1"/>
        <v>#VALUE!</v>
      </c>
      <c r="F27" s="130" t="e">
        <f t="shared" si="2"/>
        <v>#VALUE!</v>
      </c>
      <c r="G27" s="130" t="str">
        <f t="shared" si="5"/>
        <v/>
      </c>
      <c r="H27" s="130" t="str">
        <f t="shared" si="6"/>
        <v/>
      </c>
      <c r="I27" s="130" t="e">
        <f t="shared" si="3"/>
        <v>#VALUE!</v>
      </c>
      <c r="J27" s="130">
        <f>SUM($H$14:$H27)</f>
        <v>0</v>
      </c>
      <c r="K27" s="132"/>
      <c r="L27" s="132"/>
    </row>
    <row r="28" spans="1:12" s="133" customFormat="1" x14ac:dyDescent="0.25">
      <c r="A28" s="128" t="str">
        <f>IF(Values_Entered,A27+1,"")</f>
        <v/>
      </c>
      <c r="B28" s="129" t="str">
        <f t="shared" si="0"/>
        <v/>
      </c>
      <c r="C28" s="130" t="str">
        <f t="shared" si="4"/>
        <v/>
      </c>
      <c r="D28" s="130" t="str">
        <f t="shared" si="7"/>
        <v/>
      </c>
      <c r="E28" s="131" t="e">
        <f t="shared" si="1"/>
        <v>#VALUE!</v>
      </c>
      <c r="F28" s="130" t="e">
        <f t="shared" si="2"/>
        <v>#VALUE!</v>
      </c>
      <c r="G28" s="130" t="str">
        <f t="shared" si="5"/>
        <v/>
      </c>
      <c r="H28" s="130" t="str">
        <f t="shared" si="6"/>
        <v/>
      </c>
      <c r="I28" s="130" t="e">
        <f t="shared" si="3"/>
        <v>#VALUE!</v>
      </c>
      <c r="J28" s="130">
        <f>SUM($H$14:$H28)</f>
        <v>0</v>
      </c>
      <c r="K28" s="132"/>
      <c r="L28" s="132"/>
    </row>
    <row r="29" spans="1:12" s="133" customFormat="1" x14ac:dyDescent="0.25">
      <c r="A29" s="128" t="str">
        <f>IF(Values_Entered,A28+1,"")</f>
        <v/>
      </c>
      <c r="B29" s="129" t="str">
        <f t="shared" si="0"/>
        <v/>
      </c>
      <c r="C29" s="130" t="str">
        <f t="shared" si="4"/>
        <v/>
      </c>
      <c r="D29" s="130" t="str">
        <f t="shared" si="7"/>
        <v/>
      </c>
      <c r="E29" s="131" t="e">
        <f t="shared" si="1"/>
        <v>#VALUE!</v>
      </c>
      <c r="F29" s="130" t="e">
        <f t="shared" si="2"/>
        <v>#VALUE!</v>
      </c>
      <c r="G29" s="130" t="str">
        <f t="shared" si="5"/>
        <v/>
      </c>
      <c r="H29" s="130" t="str">
        <f t="shared" si="6"/>
        <v/>
      </c>
      <c r="I29" s="130" t="e">
        <f t="shared" si="3"/>
        <v>#VALUE!</v>
      </c>
      <c r="J29" s="130">
        <f>SUM($H$14:$H29)</f>
        <v>0</v>
      </c>
      <c r="K29" s="132"/>
      <c r="L29" s="132"/>
    </row>
    <row r="30" spans="1:12" s="133" customFormat="1" x14ac:dyDescent="0.25">
      <c r="A30" s="128" t="str">
        <f>IF(Values_Entered,A29+1,"")</f>
        <v/>
      </c>
      <c r="B30" s="129" t="str">
        <f t="shared" si="0"/>
        <v/>
      </c>
      <c r="C30" s="130" t="str">
        <f t="shared" si="4"/>
        <v/>
      </c>
      <c r="D30" s="130" t="str">
        <f t="shared" si="7"/>
        <v/>
      </c>
      <c r="E30" s="131" t="e">
        <f t="shared" si="1"/>
        <v>#VALUE!</v>
      </c>
      <c r="F30" s="130" t="e">
        <f t="shared" si="2"/>
        <v>#VALUE!</v>
      </c>
      <c r="G30" s="130" t="str">
        <f t="shared" si="5"/>
        <v/>
      </c>
      <c r="H30" s="130" t="str">
        <f t="shared" si="6"/>
        <v/>
      </c>
      <c r="I30" s="130" t="e">
        <f t="shared" si="3"/>
        <v>#VALUE!</v>
      </c>
      <c r="J30" s="130">
        <f>SUM($H$14:$H30)</f>
        <v>0</v>
      </c>
      <c r="K30" s="132"/>
      <c r="L30" s="132"/>
    </row>
    <row r="31" spans="1:12" s="133" customFormat="1" x14ac:dyDescent="0.25">
      <c r="A31" s="128" t="str">
        <f>IF(Values_Entered,A30+1,"")</f>
        <v/>
      </c>
      <c r="B31" s="129" t="str">
        <f t="shared" si="0"/>
        <v/>
      </c>
      <c r="C31" s="130" t="str">
        <f t="shared" si="4"/>
        <v/>
      </c>
      <c r="D31" s="130" t="str">
        <f t="shared" si="7"/>
        <v/>
      </c>
      <c r="E31" s="131" t="e">
        <f t="shared" si="1"/>
        <v>#VALUE!</v>
      </c>
      <c r="F31" s="130" t="e">
        <f t="shared" si="2"/>
        <v>#VALUE!</v>
      </c>
      <c r="G31" s="130" t="str">
        <f t="shared" si="5"/>
        <v/>
      </c>
      <c r="H31" s="130" t="str">
        <f t="shared" si="6"/>
        <v/>
      </c>
      <c r="I31" s="130" t="e">
        <f t="shared" si="3"/>
        <v>#VALUE!</v>
      </c>
      <c r="J31" s="130">
        <f>SUM($H$14:$H31)</f>
        <v>0</v>
      </c>
      <c r="K31" s="132"/>
      <c r="L31" s="132"/>
    </row>
    <row r="32" spans="1:12" s="133" customFormat="1" x14ac:dyDescent="0.25">
      <c r="A32" s="128" t="str">
        <f>IF(Values_Entered,A31+1,"")</f>
        <v/>
      </c>
      <c r="B32" s="129" t="str">
        <f t="shared" si="0"/>
        <v/>
      </c>
      <c r="C32" s="130" t="str">
        <f t="shared" si="4"/>
        <v/>
      </c>
      <c r="D32" s="130" t="str">
        <f t="shared" si="7"/>
        <v/>
      </c>
      <c r="E32" s="131" t="e">
        <f t="shared" si="1"/>
        <v>#VALUE!</v>
      </c>
      <c r="F32" s="130" t="e">
        <f t="shared" si="2"/>
        <v>#VALUE!</v>
      </c>
      <c r="G32" s="130" t="str">
        <f t="shared" si="5"/>
        <v/>
      </c>
      <c r="H32" s="130" t="str">
        <f t="shared" si="6"/>
        <v/>
      </c>
      <c r="I32" s="130" t="e">
        <f t="shared" si="3"/>
        <v>#VALUE!</v>
      </c>
      <c r="J32" s="130">
        <f>SUM($H$14:$H32)</f>
        <v>0</v>
      </c>
      <c r="K32" s="132"/>
      <c r="L32" s="132"/>
    </row>
    <row r="33" spans="1:12" s="133" customFormat="1" x14ac:dyDescent="0.25">
      <c r="A33" s="128" t="str">
        <f>IF(Values_Entered,A32+1,"")</f>
        <v/>
      </c>
      <c r="B33" s="129" t="str">
        <f t="shared" si="0"/>
        <v/>
      </c>
      <c r="C33" s="130" t="str">
        <f t="shared" si="4"/>
        <v/>
      </c>
      <c r="D33" s="130" t="str">
        <f t="shared" si="7"/>
        <v/>
      </c>
      <c r="E33" s="131" t="e">
        <f t="shared" si="1"/>
        <v>#VALUE!</v>
      </c>
      <c r="F33" s="130" t="e">
        <f t="shared" si="2"/>
        <v>#VALUE!</v>
      </c>
      <c r="G33" s="130" t="str">
        <f t="shared" si="5"/>
        <v/>
      </c>
      <c r="H33" s="130" t="str">
        <f t="shared" si="6"/>
        <v/>
      </c>
      <c r="I33" s="130" t="e">
        <f t="shared" si="3"/>
        <v>#VALUE!</v>
      </c>
      <c r="J33" s="130">
        <f>SUM($H$14:$H33)</f>
        <v>0</v>
      </c>
      <c r="K33" s="132"/>
      <c r="L33" s="132"/>
    </row>
    <row r="34" spans="1:12" s="133" customFormat="1" x14ac:dyDescent="0.25">
      <c r="A34" s="128" t="str">
        <f>IF(Values_Entered,A33+1,"")</f>
        <v/>
      </c>
      <c r="B34" s="129" t="str">
        <f t="shared" si="0"/>
        <v/>
      </c>
      <c r="C34" s="130" t="str">
        <f t="shared" si="4"/>
        <v/>
      </c>
      <c r="D34" s="130" t="str">
        <f t="shared" si="7"/>
        <v/>
      </c>
      <c r="E34" s="131" t="e">
        <f t="shared" si="1"/>
        <v>#VALUE!</v>
      </c>
      <c r="F34" s="130" t="e">
        <f t="shared" si="2"/>
        <v>#VALUE!</v>
      </c>
      <c r="G34" s="130" t="str">
        <f t="shared" si="5"/>
        <v/>
      </c>
      <c r="H34" s="130" t="str">
        <f t="shared" si="6"/>
        <v/>
      </c>
      <c r="I34" s="130" t="e">
        <f t="shared" si="3"/>
        <v>#VALUE!</v>
      </c>
      <c r="J34" s="130">
        <f>SUM($H$14:$H34)</f>
        <v>0</v>
      </c>
      <c r="K34" s="132"/>
      <c r="L34" s="132"/>
    </row>
    <row r="35" spans="1:12" s="133" customFormat="1" x14ac:dyDescent="0.25">
      <c r="A35" s="128" t="str">
        <f>IF(Values_Entered,A34+1,"")</f>
        <v/>
      </c>
      <c r="B35" s="129" t="str">
        <f t="shared" si="0"/>
        <v/>
      </c>
      <c r="C35" s="130" t="str">
        <f t="shared" si="4"/>
        <v/>
      </c>
      <c r="D35" s="130" t="str">
        <f t="shared" si="7"/>
        <v/>
      </c>
      <c r="E35" s="131" t="e">
        <f t="shared" si="1"/>
        <v>#VALUE!</v>
      </c>
      <c r="F35" s="130" t="e">
        <f t="shared" si="2"/>
        <v>#VALUE!</v>
      </c>
      <c r="G35" s="130" t="str">
        <f t="shared" si="5"/>
        <v/>
      </c>
      <c r="H35" s="130" t="str">
        <f t="shared" si="6"/>
        <v/>
      </c>
      <c r="I35" s="130" t="e">
        <f t="shared" si="3"/>
        <v>#VALUE!</v>
      </c>
      <c r="J35" s="130">
        <f>SUM($H$14:$H35)</f>
        <v>0</v>
      </c>
      <c r="K35" s="132"/>
      <c r="L35" s="132"/>
    </row>
    <row r="36" spans="1:12" s="133" customFormat="1" x14ac:dyDescent="0.25">
      <c r="A36" s="128" t="str">
        <f>IF(Values_Entered,A35+1,"")</f>
        <v/>
      </c>
      <c r="B36" s="129" t="str">
        <f t="shared" si="0"/>
        <v/>
      </c>
      <c r="C36" s="130" t="str">
        <f t="shared" si="4"/>
        <v/>
      </c>
      <c r="D36" s="130" t="str">
        <f t="shared" si="7"/>
        <v/>
      </c>
      <c r="E36" s="131" t="e">
        <f t="shared" si="1"/>
        <v>#VALUE!</v>
      </c>
      <c r="F36" s="130" t="e">
        <f t="shared" si="2"/>
        <v>#VALUE!</v>
      </c>
      <c r="G36" s="130" t="str">
        <f t="shared" si="5"/>
        <v/>
      </c>
      <c r="H36" s="130" t="str">
        <f t="shared" si="6"/>
        <v/>
      </c>
      <c r="I36" s="130" t="e">
        <f t="shared" si="3"/>
        <v>#VALUE!</v>
      </c>
      <c r="J36" s="130">
        <f>SUM($H$14:$H36)</f>
        <v>0</v>
      </c>
      <c r="K36" s="132"/>
      <c r="L36" s="132"/>
    </row>
    <row r="37" spans="1:12" s="133" customFormat="1" x14ac:dyDescent="0.25">
      <c r="A37" s="128" t="str">
        <f>IF(Values_Entered,A36+1,"")</f>
        <v/>
      </c>
      <c r="B37" s="129" t="str">
        <f t="shared" si="0"/>
        <v/>
      </c>
      <c r="C37" s="130" t="str">
        <f t="shared" si="4"/>
        <v/>
      </c>
      <c r="D37" s="130" t="str">
        <f t="shared" si="7"/>
        <v/>
      </c>
      <c r="E37" s="131" t="e">
        <f t="shared" si="1"/>
        <v>#VALUE!</v>
      </c>
      <c r="F37" s="130" t="e">
        <f t="shared" si="2"/>
        <v>#VALUE!</v>
      </c>
      <c r="G37" s="130" t="str">
        <f t="shared" si="5"/>
        <v/>
      </c>
      <c r="H37" s="130" t="str">
        <f t="shared" si="6"/>
        <v/>
      </c>
      <c r="I37" s="130" t="e">
        <f t="shared" si="3"/>
        <v>#VALUE!</v>
      </c>
      <c r="J37" s="130">
        <f>SUM($H$14:$H37)</f>
        <v>0</v>
      </c>
      <c r="K37" s="132"/>
      <c r="L37" s="132"/>
    </row>
    <row r="38" spans="1:12" s="133" customFormat="1" x14ac:dyDescent="0.25">
      <c r="A38" s="128" t="str">
        <f>IF(Values_Entered,A37+1,"")</f>
        <v/>
      </c>
      <c r="B38" s="129" t="str">
        <f t="shared" si="0"/>
        <v/>
      </c>
      <c r="C38" s="130" t="str">
        <f t="shared" si="4"/>
        <v/>
      </c>
      <c r="D38" s="130" t="str">
        <f t="shared" si="7"/>
        <v/>
      </c>
      <c r="E38" s="131" t="e">
        <f t="shared" si="1"/>
        <v>#VALUE!</v>
      </c>
      <c r="F38" s="130" t="e">
        <f t="shared" si="2"/>
        <v>#VALUE!</v>
      </c>
      <c r="G38" s="130" t="str">
        <f t="shared" si="5"/>
        <v/>
      </c>
      <c r="H38" s="130" t="str">
        <f t="shared" si="6"/>
        <v/>
      </c>
      <c r="I38" s="130" t="e">
        <f t="shared" si="3"/>
        <v>#VALUE!</v>
      </c>
      <c r="J38" s="130">
        <f>SUM($H$14:$H38)</f>
        <v>0</v>
      </c>
      <c r="K38" s="132"/>
      <c r="L38" s="132"/>
    </row>
    <row r="39" spans="1:12" s="133" customFormat="1" x14ac:dyDescent="0.25">
      <c r="A39" s="128" t="str">
        <f>IF(Values_Entered,A38+1,"")</f>
        <v/>
      </c>
      <c r="B39" s="129" t="str">
        <f t="shared" si="0"/>
        <v/>
      </c>
      <c r="C39" s="130" t="str">
        <f t="shared" si="4"/>
        <v/>
      </c>
      <c r="D39" s="130" t="str">
        <f t="shared" si="7"/>
        <v/>
      </c>
      <c r="E39" s="131" t="e">
        <f t="shared" si="1"/>
        <v>#VALUE!</v>
      </c>
      <c r="F39" s="130" t="e">
        <f t="shared" si="2"/>
        <v>#VALUE!</v>
      </c>
      <c r="G39" s="130" t="str">
        <f t="shared" si="5"/>
        <v/>
      </c>
      <c r="H39" s="130" t="str">
        <f t="shared" si="6"/>
        <v/>
      </c>
      <c r="I39" s="130" t="e">
        <f t="shared" si="3"/>
        <v>#VALUE!</v>
      </c>
      <c r="J39" s="130">
        <f>SUM($H$14:$H39)</f>
        <v>0</v>
      </c>
      <c r="K39" s="132"/>
      <c r="L39" s="132"/>
    </row>
    <row r="40" spans="1:12" s="133" customFormat="1" x14ac:dyDescent="0.25">
      <c r="A40" s="128" t="str">
        <f>IF(Values_Entered,A39+1,"")</f>
        <v/>
      </c>
      <c r="B40" s="129" t="str">
        <f t="shared" si="0"/>
        <v/>
      </c>
      <c r="C40" s="130" t="str">
        <f t="shared" si="4"/>
        <v/>
      </c>
      <c r="D40" s="130" t="str">
        <f t="shared" si="7"/>
        <v/>
      </c>
      <c r="E40" s="131" t="e">
        <f t="shared" si="1"/>
        <v>#VALUE!</v>
      </c>
      <c r="F40" s="130" t="e">
        <f t="shared" si="2"/>
        <v>#VALUE!</v>
      </c>
      <c r="G40" s="130" t="str">
        <f t="shared" si="5"/>
        <v/>
      </c>
      <c r="H40" s="130" t="str">
        <f t="shared" si="6"/>
        <v/>
      </c>
      <c r="I40" s="130" t="e">
        <f t="shared" si="3"/>
        <v>#VALUE!</v>
      </c>
      <c r="J40" s="130">
        <f>SUM($H$14:$H40)</f>
        <v>0</v>
      </c>
      <c r="K40" s="132"/>
      <c r="L40" s="132"/>
    </row>
    <row r="41" spans="1:12" s="133" customFormat="1" x14ac:dyDescent="0.25">
      <c r="A41" s="128" t="str">
        <f>IF(Values_Entered,A40+1,"")</f>
        <v/>
      </c>
      <c r="B41" s="129" t="str">
        <f t="shared" si="0"/>
        <v/>
      </c>
      <c r="C41" s="130" t="str">
        <f t="shared" si="4"/>
        <v/>
      </c>
      <c r="D41" s="130" t="str">
        <f t="shared" si="7"/>
        <v/>
      </c>
      <c r="E41" s="131" t="e">
        <f t="shared" si="1"/>
        <v>#VALUE!</v>
      </c>
      <c r="F41" s="130" t="e">
        <f t="shared" si="2"/>
        <v>#VALUE!</v>
      </c>
      <c r="G41" s="130" t="str">
        <f t="shared" si="5"/>
        <v/>
      </c>
      <c r="H41" s="130" t="str">
        <f t="shared" si="6"/>
        <v/>
      </c>
      <c r="I41" s="130" t="e">
        <f t="shared" si="3"/>
        <v>#VALUE!</v>
      </c>
      <c r="J41" s="130">
        <f>SUM($H$14:$H41)</f>
        <v>0</v>
      </c>
      <c r="K41" s="132"/>
      <c r="L41" s="132"/>
    </row>
    <row r="42" spans="1:12" s="133" customFormat="1" x14ac:dyDescent="0.25">
      <c r="A42" s="128" t="str">
        <f>IF(Values_Entered,A41+1,"")</f>
        <v/>
      </c>
      <c r="B42" s="129" t="str">
        <f t="shared" si="0"/>
        <v/>
      </c>
      <c r="C42" s="130" t="str">
        <f t="shared" si="4"/>
        <v/>
      </c>
      <c r="D42" s="130" t="str">
        <f t="shared" si="7"/>
        <v/>
      </c>
      <c r="E42" s="131" t="e">
        <f t="shared" si="1"/>
        <v>#VALUE!</v>
      </c>
      <c r="F42" s="130" t="e">
        <f t="shared" si="2"/>
        <v>#VALUE!</v>
      </c>
      <c r="G42" s="130" t="str">
        <f t="shared" si="5"/>
        <v/>
      </c>
      <c r="H42" s="130" t="str">
        <f t="shared" si="6"/>
        <v/>
      </c>
      <c r="I42" s="130" t="e">
        <f t="shared" si="3"/>
        <v>#VALUE!</v>
      </c>
      <c r="J42" s="130">
        <f>SUM($H$14:$H42)</f>
        <v>0</v>
      </c>
      <c r="K42" s="132"/>
      <c r="L42" s="132"/>
    </row>
    <row r="43" spans="1:12" s="133" customFormat="1" x14ac:dyDescent="0.25">
      <c r="A43" s="128" t="str">
        <f>IF(Values_Entered,A42+1,"")</f>
        <v/>
      </c>
      <c r="B43" s="129" t="str">
        <f t="shared" si="0"/>
        <v/>
      </c>
      <c r="C43" s="130" t="str">
        <f t="shared" si="4"/>
        <v/>
      </c>
      <c r="D43" s="130" t="str">
        <f t="shared" si="7"/>
        <v/>
      </c>
      <c r="E43" s="131" t="e">
        <f t="shared" si="1"/>
        <v>#VALUE!</v>
      </c>
      <c r="F43" s="130" t="e">
        <f t="shared" si="2"/>
        <v>#VALUE!</v>
      </c>
      <c r="G43" s="130" t="str">
        <f t="shared" si="5"/>
        <v/>
      </c>
      <c r="H43" s="130" t="str">
        <f t="shared" si="6"/>
        <v/>
      </c>
      <c r="I43" s="130" t="e">
        <f t="shared" si="3"/>
        <v>#VALUE!</v>
      </c>
      <c r="J43" s="130">
        <f>SUM($H$14:$H43)</f>
        <v>0</v>
      </c>
      <c r="K43" s="132"/>
      <c r="L43" s="132"/>
    </row>
    <row r="44" spans="1:12" s="133" customFormat="1" x14ac:dyDescent="0.25">
      <c r="A44" s="128" t="str">
        <f>IF(Values_Entered,A43+1,"")</f>
        <v/>
      </c>
      <c r="B44" s="129" t="str">
        <f t="shared" si="0"/>
        <v/>
      </c>
      <c r="C44" s="130" t="str">
        <f t="shared" si="4"/>
        <v/>
      </c>
      <c r="D44" s="130" t="str">
        <f t="shared" si="7"/>
        <v/>
      </c>
      <c r="E44" s="131" t="e">
        <f t="shared" si="1"/>
        <v>#VALUE!</v>
      </c>
      <c r="F44" s="130" t="e">
        <f t="shared" si="2"/>
        <v>#VALUE!</v>
      </c>
      <c r="G44" s="130" t="str">
        <f t="shared" si="5"/>
        <v/>
      </c>
      <c r="H44" s="130" t="str">
        <f t="shared" si="6"/>
        <v/>
      </c>
      <c r="I44" s="130" t="e">
        <f t="shared" si="3"/>
        <v>#VALUE!</v>
      </c>
      <c r="J44" s="130">
        <f>SUM($H$14:$H44)</f>
        <v>0</v>
      </c>
      <c r="K44" s="132"/>
      <c r="L44" s="132"/>
    </row>
    <row r="45" spans="1:12" s="133" customFormat="1" x14ac:dyDescent="0.25">
      <c r="A45" s="128" t="str">
        <f>IF(Values_Entered,A44+1,"")</f>
        <v/>
      </c>
      <c r="B45" s="129" t="str">
        <f t="shared" si="0"/>
        <v/>
      </c>
      <c r="C45" s="130" t="str">
        <f t="shared" si="4"/>
        <v/>
      </c>
      <c r="D45" s="130" t="str">
        <f t="shared" si="7"/>
        <v/>
      </c>
      <c r="E45" s="131" t="e">
        <f t="shared" si="1"/>
        <v>#VALUE!</v>
      </c>
      <c r="F45" s="130" t="e">
        <f t="shared" si="2"/>
        <v>#VALUE!</v>
      </c>
      <c r="G45" s="130" t="str">
        <f t="shared" si="5"/>
        <v/>
      </c>
      <c r="H45" s="130" t="str">
        <f t="shared" si="6"/>
        <v/>
      </c>
      <c r="I45" s="130" t="e">
        <f t="shared" si="3"/>
        <v>#VALUE!</v>
      </c>
      <c r="J45" s="130">
        <f>SUM($H$14:$H45)</f>
        <v>0</v>
      </c>
      <c r="K45" s="132"/>
      <c r="L45" s="132"/>
    </row>
    <row r="46" spans="1:12" s="133" customFormat="1" x14ac:dyDescent="0.25">
      <c r="A46" s="128" t="str">
        <f>IF(Values_Entered,A45+1,"")</f>
        <v/>
      </c>
      <c r="B46" s="129" t="str">
        <f t="shared" si="0"/>
        <v/>
      </c>
      <c r="C46" s="130" t="str">
        <f t="shared" si="4"/>
        <v/>
      </c>
      <c r="D46" s="130" t="str">
        <f t="shared" si="7"/>
        <v/>
      </c>
      <c r="E46" s="131" t="e">
        <f t="shared" si="1"/>
        <v>#VALUE!</v>
      </c>
      <c r="F46" s="130" t="e">
        <f t="shared" si="2"/>
        <v>#VALUE!</v>
      </c>
      <c r="G46" s="130" t="str">
        <f t="shared" si="5"/>
        <v/>
      </c>
      <c r="H46" s="130" t="str">
        <f t="shared" si="6"/>
        <v/>
      </c>
      <c r="I46" s="130" t="e">
        <f t="shared" si="3"/>
        <v>#VALUE!</v>
      </c>
      <c r="J46" s="130">
        <f>SUM($H$14:$H46)</f>
        <v>0</v>
      </c>
      <c r="K46" s="132"/>
      <c r="L46" s="132"/>
    </row>
    <row r="47" spans="1:12" s="133" customFormat="1" x14ac:dyDescent="0.25">
      <c r="A47" s="128" t="str">
        <f>IF(Values_Entered,A46+1,"")</f>
        <v/>
      </c>
      <c r="B47" s="129" t="str">
        <f t="shared" si="0"/>
        <v/>
      </c>
      <c r="C47" s="130" t="str">
        <f t="shared" si="4"/>
        <v/>
      </c>
      <c r="D47" s="130" t="str">
        <f t="shared" si="7"/>
        <v/>
      </c>
      <c r="E47" s="131" t="e">
        <f t="shared" si="1"/>
        <v>#VALUE!</v>
      </c>
      <c r="F47" s="130" t="e">
        <f t="shared" si="2"/>
        <v>#VALUE!</v>
      </c>
      <c r="G47" s="130" t="str">
        <f t="shared" si="5"/>
        <v/>
      </c>
      <c r="H47" s="130" t="str">
        <f t="shared" si="6"/>
        <v/>
      </c>
      <c r="I47" s="130" t="e">
        <f t="shared" si="3"/>
        <v>#VALUE!</v>
      </c>
      <c r="J47" s="130">
        <f>SUM($H$14:$H47)</f>
        <v>0</v>
      </c>
      <c r="K47" s="132"/>
      <c r="L47" s="132"/>
    </row>
    <row r="48" spans="1:12" s="133" customFormat="1" x14ac:dyDescent="0.25">
      <c r="A48" s="128" t="str">
        <f>IF(Values_Entered,A47+1,"")</f>
        <v/>
      </c>
      <c r="B48" s="129" t="str">
        <f t="shared" si="0"/>
        <v/>
      </c>
      <c r="C48" s="130" t="str">
        <f t="shared" si="4"/>
        <v/>
      </c>
      <c r="D48" s="130" t="str">
        <f t="shared" si="7"/>
        <v/>
      </c>
      <c r="E48" s="131" t="e">
        <f t="shared" si="1"/>
        <v>#VALUE!</v>
      </c>
      <c r="F48" s="130" t="e">
        <f t="shared" si="2"/>
        <v>#VALUE!</v>
      </c>
      <c r="G48" s="130" t="str">
        <f t="shared" si="5"/>
        <v/>
      </c>
      <c r="H48" s="130" t="str">
        <f t="shared" si="6"/>
        <v/>
      </c>
      <c r="I48" s="130" t="e">
        <f t="shared" si="3"/>
        <v>#VALUE!</v>
      </c>
      <c r="J48" s="130">
        <f>SUM($H$14:$H48)</f>
        <v>0</v>
      </c>
      <c r="K48" s="132"/>
      <c r="L48" s="132"/>
    </row>
    <row r="49" spans="1:12" s="133" customFormat="1" x14ac:dyDescent="0.25">
      <c r="A49" s="128" t="str">
        <f>IF(Values_Entered,A48+1,"")</f>
        <v/>
      </c>
      <c r="B49" s="129" t="str">
        <f t="shared" si="0"/>
        <v/>
      </c>
      <c r="C49" s="130" t="str">
        <f t="shared" si="4"/>
        <v/>
      </c>
      <c r="D49" s="130" t="str">
        <f t="shared" si="7"/>
        <v/>
      </c>
      <c r="E49" s="131" t="e">
        <f t="shared" si="1"/>
        <v>#VALUE!</v>
      </c>
      <c r="F49" s="130" t="e">
        <f t="shared" si="2"/>
        <v>#VALUE!</v>
      </c>
      <c r="G49" s="130" t="str">
        <f t="shared" si="5"/>
        <v/>
      </c>
      <c r="H49" s="130" t="str">
        <f t="shared" si="6"/>
        <v/>
      </c>
      <c r="I49" s="130" t="e">
        <f t="shared" si="3"/>
        <v>#VALUE!</v>
      </c>
      <c r="J49" s="130">
        <f>SUM($H$14:$H49)</f>
        <v>0</v>
      </c>
      <c r="K49" s="132"/>
      <c r="L49" s="132"/>
    </row>
    <row r="50" spans="1:12" s="133" customFormat="1" x14ac:dyDescent="0.25">
      <c r="A50" s="128" t="str">
        <f>IF(Values_Entered,A49+1,"")</f>
        <v/>
      </c>
      <c r="B50" s="129" t="str">
        <f t="shared" si="0"/>
        <v/>
      </c>
      <c r="C50" s="130" t="str">
        <f t="shared" si="4"/>
        <v/>
      </c>
      <c r="D50" s="130" t="str">
        <f t="shared" si="7"/>
        <v/>
      </c>
      <c r="E50" s="131" t="e">
        <f t="shared" si="1"/>
        <v>#VALUE!</v>
      </c>
      <c r="F50" s="130" t="e">
        <f t="shared" si="2"/>
        <v>#VALUE!</v>
      </c>
      <c r="G50" s="130" t="str">
        <f t="shared" si="5"/>
        <v/>
      </c>
      <c r="H50" s="130" t="str">
        <f t="shared" si="6"/>
        <v/>
      </c>
      <c r="I50" s="130" t="e">
        <f t="shared" si="3"/>
        <v>#VALUE!</v>
      </c>
      <c r="J50" s="130">
        <f>SUM($H$14:$H50)</f>
        <v>0</v>
      </c>
      <c r="K50" s="132"/>
      <c r="L50" s="132"/>
    </row>
    <row r="51" spans="1:12" s="133" customFormat="1" x14ac:dyDescent="0.25">
      <c r="A51" s="128" t="str">
        <f>IF(Values_Entered,A50+1,"")</f>
        <v/>
      </c>
      <c r="B51" s="129" t="str">
        <f t="shared" si="0"/>
        <v/>
      </c>
      <c r="C51" s="130" t="str">
        <f t="shared" si="4"/>
        <v/>
      </c>
      <c r="D51" s="130" t="str">
        <f t="shared" si="7"/>
        <v/>
      </c>
      <c r="E51" s="131" t="e">
        <f t="shared" si="1"/>
        <v>#VALUE!</v>
      </c>
      <c r="F51" s="130" t="e">
        <f t="shared" si="2"/>
        <v>#VALUE!</v>
      </c>
      <c r="G51" s="130" t="str">
        <f t="shared" si="5"/>
        <v/>
      </c>
      <c r="H51" s="130" t="str">
        <f t="shared" si="6"/>
        <v/>
      </c>
      <c r="I51" s="130" t="e">
        <f t="shared" si="3"/>
        <v>#VALUE!</v>
      </c>
      <c r="J51" s="130">
        <f>SUM($H$14:$H51)</f>
        <v>0</v>
      </c>
      <c r="K51" s="132"/>
      <c r="L51" s="132"/>
    </row>
    <row r="52" spans="1:12" s="133" customFormat="1" x14ac:dyDescent="0.25">
      <c r="A52" s="128" t="str">
        <f>IF(Values_Entered,A51+1,"")</f>
        <v/>
      </c>
      <c r="B52" s="129" t="str">
        <f t="shared" si="0"/>
        <v/>
      </c>
      <c r="C52" s="130" t="str">
        <f t="shared" si="4"/>
        <v/>
      </c>
      <c r="D52" s="130" t="str">
        <f t="shared" si="7"/>
        <v/>
      </c>
      <c r="E52" s="131" t="e">
        <f t="shared" si="1"/>
        <v>#VALUE!</v>
      </c>
      <c r="F52" s="130" t="e">
        <f t="shared" si="2"/>
        <v>#VALUE!</v>
      </c>
      <c r="G52" s="130" t="str">
        <f t="shared" si="5"/>
        <v/>
      </c>
      <c r="H52" s="130" t="str">
        <f t="shared" si="6"/>
        <v/>
      </c>
      <c r="I52" s="130" t="e">
        <f t="shared" si="3"/>
        <v>#VALUE!</v>
      </c>
      <c r="J52" s="130">
        <f>SUM($H$14:$H52)</f>
        <v>0</v>
      </c>
      <c r="K52" s="132"/>
      <c r="L52" s="132"/>
    </row>
    <row r="53" spans="1:12" s="133" customFormat="1" x14ac:dyDescent="0.25">
      <c r="A53" s="128" t="str">
        <f>IF(Values_Entered,A52+1,"")</f>
        <v/>
      </c>
      <c r="B53" s="129" t="str">
        <f t="shared" si="0"/>
        <v/>
      </c>
      <c r="C53" s="130" t="str">
        <f t="shared" si="4"/>
        <v/>
      </c>
      <c r="D53" s="130" t="str">
        <f t="shared" si="7"/>
        <v/>
      </c>
      <c r="E53" s="131" t="e">
        <f t="shared" si="1"/>
        <v>#VALUE!</v>
      </c>
      <c r="F53" s="130" t="e">
        <f t="shared" si="2"/>
        <v>#VALUE!</v>
      </c>
      <c r="G53" s="130" t="str">
        <f t="shared" si="5"/>
        <v/>
      </c>
      <c r="H53" s="130" t="str">
        <f t="shared" si="6"/>
        <v/>
      </c>
      <c r="I53" s="130" t="e">
        <f t="shared" si="3"/>
        <v>#VALUE!</v>
      </c>
      <c r="J53" s="130">
        <f>SUM($H$14:$H53)</f>
        <v>0</v>
      </c>
      <c r="K53" s="132"/>
      <c r="L53" s="132"/>
    </row>
    <row r="54" spans="1:12" s="133" customFormat="1" x14ac:dyDescent="0.25">
      <c r="A54" s="128" t="str">
        <f>IF(Values_Entered,A53+1,"")</f>
        <v/>
      </c>
      <c r="B54" s="129" t="str">
        <f t="shared" si="0"/>
        <v/>
      </c>
      <c r="C54" s="130" t="str">
        <f t="shared" si="4"/>
        <v/>
      </c>
      <c r="D54" s="130" t="str">
        <f t="shared" si="7"/>
        <v/>
      </c>
      <c r="E54" s="131" t="e">
        <f t="shared" si="1"/>
        <v>#VALUE!</v>
      </c>
      <c r="F54" s="130" t="e">
        <f t="shared" si="2"/>
        <v>#VALUE!</v>
      </c>
      <c r="G54" s="130" t="str">
        <f t="shared" si="5"/>
        <v/>
      </c>
      <c r="H54" s="130" t="str">
        <f t="shared" si="6"/>
        <v/>
      </c>
      <c r="I54" s="130" t="e">
        <f t="shared" si="3"/>
        <v>#VALUE!</v>
      </c>
      <c r="J54" s="130">
        <f>SUM($H$14:$H54)</f>
        <v>0</v>
      </c>
      <c r="K54" s="132"/>
      <c r="L54" s="132"/>
    </row>
    <row r="55" spans="1:12" s="133" customFormat="1" x14ac:dyDescent="0.25">
      <c r="A55" s="128" t="str">
        <f>IF(Values_Entered,A54+1,"")</f>
        <v/>
      </c>
      <c r="B55" s="129" t="str">
        <f t="shared" si="0"/>
        <v/>
      </c>
      <c r="C55" s="130" t="str">
        <f t="shared" si="4"/>
        <v/>
      </c>
      <c r="D55" s="130" t="str">
        <f t="shared" si="7"/>
        <v/>
      </c>
      <c r="E55" s="131" t="e">
        <f t="shared" si="1"/>
        <v>#VALUE!</v>
      </c>
      <c r="F55" s="130" t="e">
        <f t="shared" si="2"/>
        <v>#VALUE!</v>
      </c>
      <c r="G55" s="130" t="str">
        <f t="shared" si="5"/>
        <v/>
      </c>
      <c r="H55" s="130" t="str">
        <f t="shared" si="6"/>
        <v/>
      </c>
      <c r="I55" s="130" t="e">
        <f t="shared" si="3"/>
        <v>#VALUE!</v>
      </c>
      <c r="J55" s="130">
        <f>SUM($H$14:$H55)</f>
        <v>0</v>
      </c>
      <c r="K55" s="132"/>
      <c r="L55" s="132"/>
    </row>
    <row r="56" spans="1:12" s="133" customFormat="1" x14ac:dyDescent="0.25">
      <c r="A56" s="128" t="str">
        <f>IF(Values_Entered,A55+1,"")</f>
        <v/>
      </c>
      <c r="B56" s="129" t="str">
        <f t="shared" si="0"/>
        <v/>
      </c>
      <c r="C56" s="130" t="str">
        <f t="shared" si="4"/>
        <v/>
      </c>
      <c r="D56" s="130" t="str">
        <f t="shared" si="7"/>
        <v/>
      </c>
      <c r="E56" s="131" t="e">
        <f t="shared" si="1"/>
        <v>#VALUE!</v>
      </c>
      <c r="F56" s="130" t="e">
        <f t="shared" si="2"/>
        <v>#VALUE!</v>
      </c>
      <c r="G56" s="130" t="str">
        <f t="shared" si="5"/>
        <v/>
      </c>
      <c r="H56" s="130" t="str">
        <f t="shared" si="6"/>
        <v/>
      </c>
      <c r="I56" s="130" t="e">
        <f t="shared" si="3"/>
        <v>#VALUE!</v>
      </c>
      <c r="J56" s="130">
        <f>SUM($H$14:$H56)</f>
        <v>0</v>
      </c>
      <c r="K56" s="132"/>
      <c r="L56" s="132"/>
    </row>
    <row r="57" spans="1:12" s="133" customFormat="1" x14ac:dyDescent="0.25">
      <c r="A57" s="128" t="str">
        <f>IF(Values_Entered,A56+1,"")</f>
        <v/>
      </c>
      <c r="B57" s="129" t="str">
        <f t="shared" si="0"/>
        <v/>
      </c>
      <c r="C57" s="130" t="str">
        <f t="shared" si="4"/>
        <v/>
      </c>
      <c r="D57" s="130" t="str">
        <f t="shared" si="7"/>
        <v/>
      </c>
      <c r="E57" s="131" t="e">
        <f t="shared" si="1"/>
        <v>#VALUE!</v>
      </c>
      <c r="F57" s="130" t="e">
        <f t="shared" si="2"/>
        <v>#VALUE!</v>
      </c>
      <c r="G57" s="130" t="str">
        <f t="shared" si="5"/>
        <v/>
      </c>
      <c r="H57" s="130" t="str">
        <f t="shared" si="6"/>
        <v/>
      </c>
      <c r="I57" s="130" t="e">
        <f t="shared" si="3"/>
        <v>#VALUE!</v>
      </c>
      <c r="J57" s="130">
        <f>SUM($H$14:$H57)</f>
        <v>0</v>
      </c>
      <c r="K57" s="132"/>
      <c r="L57" s="132"/>
    </row>
    <row r="58" spans="1:12" s="133" customFormat="1" x14ac:dyDescent="0.25">
      <c r="A58" s="128" t="str">
        <f>IF(Values_Entered,A57+1,"")</f>
        <v/>
      </c>
      <c r="B58" s="129" t="str">
        <f t="shared" si="0"/>
        <v/>
      </c>
      <c r="C58" s="130" t="str">
        <f t="shared" si="4"/>
        <v/>
      </c>
      <c r="D58" s="130" t="str">
        <f t="shared" si="7"/>
        <v/>
      </c>
      <c r="E58" s="131" t="e">
        <f t="shared" si="1"/>
        <v>#VALUE!</v>
      </c>
      <c r="F58" s="130" t="e">
        <f t="shared" si="2"/>
        <v>#VALUE!</v>
      </c>
      <c r="G58" s="130" t="str">
        <f t="shared" si="5"/>
        <v/>
      </c>
      <c r="H58" s="130" t="str">
        <f t="shared" si="6"/>
        <v/>
      </c>
      <c r="I58" s="130" t="e">
        <f t="shared" si="3"/>
        <v>#VALUE!</v>
      </c>
      <c r="J58" s="130">
        <f>SUM($H$14:$H58)</f>
        <v>0</v>
      </c>
      <c r="K58" s="132"/>
      <c r="L58" s="132"/>
    </row>
    <row r="59" spans="1:12" s="133" customFormat="1" x14ac:dyDescent="0.25">
      <c r="A59" s="128" t="str">
        <f>IF(Values_Entered,A58+1,"")</f>
        <v/>
      </c>
      <c r="B59" s="129" t="str">
        <f t="shared" si="0"/>
        <v/>
      </c>
      <c r="C59" s="130" t="str">
        <f t="shared" si="4"/>
        <v/>
      </c>
      <c r="D59" s="130" t="str">
        <f t="shared" si="7"/>
        <v/>
      </c>
      <c r="E59" s="131" t="e">
        <f t="shared" si="1"/>
        <v>#VALUE!</v>
      </c>
      <c r="F59" s="130" t="e">
        <f t="shared" si="2"/>
        <v>#VALUE!</v>
      </c>
      <c r="G59" s="130" t="str">
        <f t="shared" si="5"/>
        <v/>
      </c>
      <c r="H59" s="130" t="str">
        <f t="shared" si="6"/>
        <v/>
      </c>
      <c r="I59" s="130" t="e">
        <f t="shared" si="3"/>
        <v>#VALUE!</v>
      </c>
      <c r="J59" s="130">
        <f>SUM($H$14:$H59)</f>
        <v>0</v>
      </c>
      <c r="K59" s="132"/>
      <c r="L59" s="132"/>
    </row>
    <row r="60" spans="1:12" s="133" customFormat="1" x14ac:dyDescent="0.25">
      <c r="A60" s="128" t="str">
        <f>IF(Values_Entered,A59+1,"")</f>
        <v/>
      </c>
      <c r="B60" s="129" t="str">
        <f t="shared" si="0"/>
        <v/>
      </c>
      <c r="C60" s="130" t="str">
        <f t="shared" si="4"/>
        <v/>
      </c>
      <c r="D60" s="130" t="str">
        <f t="shared" si="7"/>
        <v/>
      </c>
      <c r="E60" s="131" t="e">
        <f t="shared" si="1"/>
        <v>#VALUE!</v>
      </c>
      <c r="F60" s="130" t="e">
        <f t="shared" si="2"/>
        <v>#VALUE!</v>
      </c>
      <c r="G60" s="130" t="str">
        <f t="shared" si="5"/>
        <v/>
      </c>
      <c r="H60" s="130" t="str">
        <f t="shared" si="6"/>
        <v/>
      </c>
      <c r="I60" s="130" t="e">
        <f t="shared" si="3"/>
        <v>#VALUE!</v>
      </c>
      <c r="J60" s="130">
        <f>SUM($H$14:$H60)</f>
        <v>0</v>
      </c>
      <c r="K60" s="132"/>
      <c r="L60" s="132"/>
    </row>
    <row r="61" spans="1:12" s="133" customFormat="1" x14ac:dyDescent="0.25">
      <c r="A61" s="128" t="str">
        <f>IF(Values_Entered,A60+1,"")</f>
        <v/>
      </c>
      <c r="B61" s="129" t="str">
        <f t="shared" si="0"/>
        <v/>
      </c>
      <c r="C61" s="130" t="str">
        <f t="shared" si="4"/>
        <v/>
      </c>
      <c r="D61" s="130" t="str">
        <f t="shared" si="7"/>
        <v/>
      </c>
      <c r="E61" s="131" t="e">
        <f t="shared" si="1"/>
        <v>#VALUE!</v>
      </c>
      <c r="F61" s="130" t="e">
        <f t="shared" si="2"/>
        <v>#VALUE!</v>
      </c>
      <c r="G61" s="130" t="str">
        <f t="shared" si="5"/>
        <v/>
      </c>
      <c r="H61" s="130" t="str">
        <f t="shared" si="6"/>
        <v/>
      </c>
      <c r="I61" s="130" t="e">
        <f t="shared" si="3"/>
        <v>#VALUE!</v>
      </c>
      <c r="J61" s="130">
        <f>SUM($H$14:$H61)</f>
        <v>0</v>
      </c>
      <c r="K61" s="132"/>
      <c r="L61" s="132"/>
    </row>
    <row r="62" spans="1:12" s="133" customFormat="1" x14ac:dyDescent="0.25">
      <c r="A62" s="128" t="str">
        <f>IF(Values_Entered,A61+1,"")</f>
        <v/>
      </c>
      <c r="B62" s="129" t="str">
        <f t="shared" si="0"/>
        <v/>
      </c>
      <c r="C62" s="130" t="str">
        <f t="shared" si="4"/>
        <v/>
      </c>
      <c r="D62" s="130" t="str">
        <f t="shared" si="7"/>
        <v/>
      </c>
      <c r="E62" s="131" t="e">
        <f t="shared" si="1"/>
        <v>#VALUE!</v>
      </c>
      <c r="F62" s="130" t="e">
        <f t="shared" si="2"/>
        <v>#VALUE!</v>
      </c>
      <c r="G62" s="130" t="str">
        <f t="shared" si="5"/>
        <v/>
      </c>
      <c r="H62" s="130" t="str">
        <f t="shared" si="6"/>
        <v/>
      </c>
      <c r="I62" s="130" t="e">
        <f t="shared" si="3"/>
        <v>#VALUE!</v>
      </c>
      <c r="J62" s="130">
        <f>SUM($H$14:$H62)</f>
        <v>0</v>
      </c>
      <c r="K62" s="132"/>
      <c r="L62" s="132"/>
    </row>
    <row r="63" spans="1:12" s="133" customFormat="1" x14ac:dyDescent="0.25">
      <c r="A63" s="128" t="str">
        <f>IF(Values_Entered,A62+1,"")</f>
        <v/>
      </c>
      <c r="B63" s="129" t="str">
        <f t="shared" si="0"/>
        <v/>
      </c>
      <c r="C63" s="130" t="str">
        <f t="shared" si="4"/>
        <v/>
      </c>
      <c r="D63" s="130" t="str">
        <f t="shared" si="7"/>
        <v/>
      </c>
      <c r="E63" s="131" t="e">
        <f t="shared" si="1"/>
        <v>#VALUE!</v>
      </c>
      <c r="F63" s="130" t="e">
        <f t="shared" si="2"/>
        <v>#VALUE!</v>
      </c>
      <c r="G63" s="130" t="str">
        <f t="shared" si="5"/>
        <v/>
      </c>
      <c r="H63" s="130" t="str">
        <f t="shared" si="6"/>
        <v/>
      </c>
      <c r="I63" s="130" t="e">
        <f t="shared" si="3"/>
        <v>#VALUE!</v>
      </c>
      <c r="J63" s="130">
        <f>SUM($H$14:$H63)</f>
        <v>0</v>
      </c>
      <c r="K63" s="132"/>
      <c r="L63" s="132"/>
    </row>
    <row r="64" spans="1:12" s="133" customFormat="1" x14ac:dyDescent="0.25">
      <c r="A64" s="128" t="str">
        <f>IF(Values_Entered,A63+1,"")</f>
        <v/>
      </c>
      <c r="B64" s="129" t="str">
        <f t="shared" si="0"/>
        <v/>
      </c>
      <c r="C64" s="130" t="str">
        <f t="shared" si="4"/>
        <v/>
      </c>
      <c r="D64" s="130" t="str">
        <f t="shared" si="7"/>
        <v/>
      </c>
      <c r="E64" s="131" t="e">
        <f t="shared" si="1"/>
        <v>#VALUE!</v>
      </c>
      <c r="F64" s="130" t="e">
        <f t="shared" si="2"/>
        <v>#VALUE!</v>
      </c>
      <c r="G64" s="130" t="str">
        <f t="shared" si="5"/>
        <v/>
      </c>
      <c r="H64" s="130" t="str">
        <f t="shared" si="6"/>
        <v/>
      </c>
      <c r="I64" s="130" t="e">
        <f t="shared" si="3"/>
        <v>#VALUE!</v>
      </c>
      <c r="J64" s="130">
        <f>SUM($H$14:$H64)</f>
        <v>0</v>
      </c>
      <c r="K64" s="132"/>
      <c r="L64" s="132"/>
    </row>
    <row r="65" spans="1:12" s="133" customFormat="1" x14ac:dyDescent="0.25">
      <c r="A65" s="128" t="str">
        <f>IF(Values_Entered,A64+1,"")</f>
        <v/>
      </c>
      <c r="B65" s="129" t="str">
        <f t="shared" si="0"/>
        <v/>
      </c>
      <c r="C65" s="130" t="str">
        <f t="shared" si="4"/>
        <v/>
      </c>
      <c r="D65" s="130" t="str">
        <f t="shared" si="7"/>
        <v/>
      </c>
      <c r="E65" s="131" t="e">
        <f t="shared" si="1"/>
        <v>#VALUE!</v>
      </c>
      <c r="F65" s="130" t="e">
        <f t="shared" si="2"/>
        <v>#VALUE!</v>
      </c>
      <c r="G65" s="130" t="str">
        <f t="shared" si="5"/>
        <v/>
      </c>
      <c r="H65" s="130" t="str">
        <f t="shared" si="6"/>
        <v/>
      </c>
      <c r="I65" s="130" t="e">
        <f t="shared" si="3"/>
        <v>#VALUE!</v>
      </c>
      <c r="J65" s="130">
        <f>SUM($H$14:$H65)</f>
        <v>0</v>
      </c>
      <c r="K65" s="132"/>
      <c r="L65" s="132"/>
    </row>
    <row r="66" spans="1:12" s="133" customFormat="1" x14ac:dyDescent="0.25">
      <c r="A66" s="128" t="str">
        <f>IF(Values_Entered,A65+1,"")</f>
        <v/>
      </c>
      <c r="B66" s="129" t="str">
        <f t="shared" si="0"/>
        <v/>
      </c>
      <c r="C66" s="130" t="str">
        <f t="shared" si="4"/>
        <v/>
      </c>
      <c r="D66" s="130" t="str">
        <f t="shared" si="7"/>
        <v/>
      </c>
      <c r="E66" s="131" t="e">
        <f t="shared" si="1"/>
        <v>#VALUE!</v>
      </c>
      <c r="F66" s="130" t="e">
        <f t="shared" si="2"/>
        <v>#VALUE!</v>
      </c>
      <c r="G66" s="130" t="str">
        <f t="shared" si="5"/>
        <v/>
      </c>
      <c r="H66" s="130" t="str">
        <f t="shared" si="6"/>
        <v/>
      </c>
      <c r="I66" s="130" t="e">
        <f t="shared" si="3"/>
        <v>#VALUE!</v>
      </c>
      <c r="J66" s="130">
        <f>SUM($H$14:$H66)</f>
        <v>0</v>
      </c>
      <c r="K66" s="132"/>
      <c r="L66" s="132"/>
    </row>
    <row r="67" spans="1:12" s="133" customFormat="1" x14ac:dyDescent="0.25">
      <c r="A67" s="128" t="str">
        <f>IF(Values_Entered,A66+1,"")</f>
        <v/>
      </c>
      <c r="B67" s="129" t="str">
        <f t="shared" si="0"/>
        <v/>
      </c>
      <c r="C67" s="130" t="str">
        <f t="shared" si="4"/>
        <v/>
      </c>
      <c r="D67" s="130" t="str">
        <f t="shared" si="7"/>
        <v/>
      </c>
      <c r="E67" s="131" t="e">
        <f t="shared" si="1"/>
        <v>#VALUE!</v>
      </c>
      <c r="F67" s="130" t="e">
        <f t="shared" si="2"/>
        <v>#VALUE!</v>
      </c>
      <c r="G67" s="130" t="str">
        <f t="shared" si="5"/>
        <v/>
      </c>
      <c r="H67" s="130" t="str">
        <f t="shared" si="6"/>
        <v/>
      </c>
      <c r="I67" s="130" t="e">
        <f t="shared" si="3"/>
        <v>#VALUE!</v>
      </c>
      <c r="J67" s="130">
        <f>SUM($H$14:$H67)</f>
        <v>0</v>
      </c>
      <c r="K67" s="132"/>
      <c r="L67" s="132"/>
    </row>
    <row r="68" spans="1:12" s="133" customFormat="1" x14ac:dyDescent="0.25">
      <c r="A68" s="128" t="str">
        <f>IF(Values_Entered,A67+1,"")</f>
        <v/>
      </c>
      <c r="B68" s="129" t="str">
        <f t="shared" si="0"/>
        <v/>
      </c>
      <c r="C68" s="130" t="str">
        <f t="shared" si="4"/>
        <v/>
      </c>
      <c r="D68" s="130" t="str">
        <f t="shared" si="7"/>
        <v/>
      </c>
      <c r="E68" s="131" t="e">
        <f t="shared" si="1"/>
        <v>#VALUE!</v>
      </c>
      <c r="F68" s="130" t="e">
        <f t="shared" si="2"/>
        <v>#VALUE!</v>
      </c>
      <c r="G68" s="130" t="str">
        <f t="shared" si="5"/>
        <v/>
      </c>
      <c r="H68" s="130" t="str">
        <f t="shared" si="6"/>
        <v/>
      </c>
      <c r="I68" s="130" t="e">
        <f t="shared" si="3"/>
        <v>#VALUE!</v>
      </c>
      <c r="J68" s="130">
        <f>SUM($H$14:$H68)</f>
        <v>0</v>
      </c>
      <c r="K68" s="132"/>
      <c r="L68" s="132"/>
    </row>
    <row r="69" spans="1:12" s="133" customFormat="1" x14ac:dyDescent="0.25">
      <c r="A69" s="128" t="str">
        <f>IF(Values_Entered,A68+1,"")</f>
        <v/>
      </c>
      <c r="B69" s="129" t="str">
        <f t="shared" si="0"/>
        <v/>
      </c>
      <c r="C69" s="130" t="str">
        <f t="shared" si="4"/>
        <v/>
      </c>
      <c r="D69" s="130" t="str">
        <f t="shared" si="7"/>
        <v/>
      </c>
      <c r="E69" s="131" t="e">
        <f t="shared" si="1"/>
        <v>#VALUE!</v>
      </c>
      <c r="F69" s="130" t="e">
        <f t="shared" si="2"/>
        <v>#VALUE!</v>
      </c>
      <c r="G69" s="130" t="str">
        <f t="shared" si="5"/>
        <v/>
      </c>
      <c r="H69" s="130" t="str">
        <f t="shared" si="6"/>
        <v/>
      </c>
      <c r="I69" s="130" t="e">
        <f t="shared" si="3"/>
        <v>#VALUE!</v>
      </c>
      <c r="J69" s="130">
        <f>SUM($H$14:$H69)</f>
        <v>0</v>
      </c>
      <c r="K69" s="132"/>
      <c r="L69" s="132"/>
    </row>
    <row r="70" spans="1:12" s="133" customFormat="1" x14ac:dyDescent="0.25">
      <c r="A70" s="128" t="str">
        <f>IF(Values_Entered,A69+1,"")</f>
        <v/>
      </c>
      <c r="B70" s="129" t="str">
        <f t="shared" si="0"/>
        <v/>
      </c>
      <c r="C70" s="130" t="str">
        <f t="shared" si="4"/>
        <v/>
      </c>
      <c r="D70" s="130" t="str">
        <f t="shared" si="7"/>
        <v/>
      </c>
      <c r="E70" s="131" t="e">
        <f t="shared" si="1"/>
        <v>#VALUE!</v>
      </c>
      <c r="F70" s="130" t="e">
        <f t="shared" si="2"/>
        <v>#VALUE!</v>
      </c>
      <c r="G70" s="130" t="str">
        <f t="shared" si="5"/>
        <v/>
      </c>
      <c r="H70" s="130" t="str">
        <f t="shared" si="6"/>
        <v/>
      </c>
      <c r="I70" s="130" t="e">
        <f t="shared" si="3"/>
        <v>#VALUE!</v>
      </c>
      <c r="J70" s="130">
        <f>SUM($H$14:$H70)</f>
        <v>0</v>
      </c>
      <c r="K70" s="132"/>
      <c r="L70" s="132"/>
    </row>
    <row r="71" spans="1:12" s="133" customFormat="1" x14ac:dyDescent="0.25">
      <c r="A71" s="128" t="str">
        <f>IF(Values_Entered,A70+1,"")</f>
        <v/>
      </c>
      <c r="B71" s="129" t="str">
        <f t="shared" si="0"/>
        <v/>
      </c>
      <c r="C71" s="130" t="str">
        <f t="shared" si="4"/>
        <v/>
      </c>
      <c r="D71" s="130" t="str">
        <f t="shared" si="7"/>
        <v/>
      </c>
      <c r="E71" s="131" t="e">
        <f t="shared" si="1"/>
        <v>#VALUE!</v>
      </c>
      <c r="F71" s="130" t="e">
        <f t="shared" si="2"/>
        <v>#VALUE!</v>
      </c>
      <c r="G71" s="130" t="str">
        <f t="shared" si="5"/>
        <v/>
      </c>
      <c r="H71" s="130" t="str">
        <f t="shared" si="6"/>
        <v/>
      </c>
      <c r="I71" s="130" t="e">
        <f t="shared" si="3"/>
        <v>#VALUE!</v>
      </c>
      <c r="J71" s="130">
        <f>SUM($H$14:$H71)</f>
        <v>0</v>
      </c>
      <c r="K71" s="132"/>
      <c r="L71" s="132"/>
    </row>
    <row r="72" spans="1:12" s="133" customFormat="1" x14ac:dyDescent="0.25">
      <c r="A72" s="128" t="str">
        <f>IF(Values_Entered,A71+1,"")</f>
        <v/>
      </c>
      <c r="B72" s="129" t="str">
        <f t="shared" si="0"/>
        <v/>
      </c>
      <c r="C72" s="130" t="str">
        <f t="shared" si="4"/>
        <v/>
      </c>
      <c r="D72" s="130" t="str">
        <f t="shared" si="7"/>
        <v/>
      </c>
      <c r="E72" s="131" t="e">
        <f t="shared" si="1"/>
        <v>#VALUE!</v>
      </c>
      <c r="F72" s="130" t="e">
        <f t="shared" si="2"/>
        <v>#VALUE!</v>
      </c>
      <c r="G72" s="130" t="str">
        <f t="shared" si="5"/>
        <v/>
      </c>
      <c r="H72" s="130" t="str">
        <f t="shared" si="6"/>
        <v/>
      </c>
      <c r="I72" s="130" t="e">
        <f t="shared" si="3"/>
        <v>#VALUE!</v>
      </c>
      <c r="J72" s="130">
        <f>SUM($H$14:$H72)</f>
        <v>0</v>
      </c>
      <c r="K72" s="132"/>
      <c r="L72" s="132"/>
    </row>
    <row r="73" spans="1:12" s="133" customFormat="1" x14ac:dyDescent="0.25">
      <c r="A73" s="128" t="str">
        <f>IF(Values_Entered,A72+1,"")</f>
        <v/>
      </c>
      <c r="B73" s="129" t="str">
        <f t="shared" si="0"/>
        <v/>
      </c>
      <c r="C73" s="130" t="str">
        <f t="shared" si="4"/>
        <v/>
      </c>
      <c r="D73" s="130" t="str">
        <f t="shared" si="7"/>
        <v/>
      </c>
      <c r="E73" s="131" t="e">
        <f t="shared" si="1"/>
        <v>#VALUE!</v>
      </c>
      <c r="F73" s="130" t="e">
        <f t="shared" si="2"/>
        <v>#VALUE!</v>
      </c>
      <c r="G73" s="130" t="str">
        <f t="shared" si="5"/>
        <v/>
      </c>
      <c r="H73" s="130" t="str">
        <f t="shared" si="6"/>
        <v/>
      </c>
      <c r="I73" s="130" t="e">
        <f t="shared" si="3"/>
        <v>#VALUE!</v>
      </c>
      <c r="J73" s="130">
        <f>SUM($H$14:$H73)</f>
        <v>0</v>
      </c>
      <c r="K73" s="132"/>
      <c r="L73" s="132"/>
    </row>
    <row r="74" spans="1:12" s="133" customFormat="1" x14ac:dyDescent="0.25">
      <c r="A74" s="128" t="str">
        <f>IF(Values_Entered,A73+1,"")</f>
        <v/>
      </c>
      <c r="B74" s="129" t="str">
        <f t="shared" si="0"/>
        <v/>
      </c>
      <c r="C74" s="130" t="str">
        <f t="shared" si="4"/>
        <v/>
      </c>
      <c r="D74" s="130" t="str">
        <f t="shared" si="7"/>
        <v/>
      </c>
      <c r="E74" s="131" t="e">
        <f t="shared" si="1"/>
        <v>#VALUE!</v>
      </c>
      <c r="F74" s="130" t="e">
        <f t="shared" si="2"/>
        <v>#VALUE!</v>
      </c>
      <c r="G74" s="130" t="str">
        <f t="shared" si="5"/>
        <v/>
      </c>
      <c r="H74" s="130" t="str">
        <f t="shared" si="6"/>
        <v/>
      </c>
      <c r="I74" s="130" t="e">
        <f t="shared" si="3"/>
        <v>#VALUE!</v>
      </c>
      <c r="J74" s="130">
        <f>SUM($H$14:$H74)</f>
        <v>0</v>
      </c>
      <c r="K74" s="132"/>
      <c r="L74" s="132"/>
    </row>
    <row r="75" spans="1:12" s="133" customFormat="1" x14ac:dyDescent="0.25">
      <c r="A75" s="128" t="str">
        <f>IF(Values_Entered,A74+1,"")</f>
        <v/>
      </c>
      <c r="B75" s="129" t="str">
        <f t="shared" si="0"/>
        <v/>
      </c>
      <c r="C75" s="130" t="str">
        <f t="shared" si="4"/>
        <v/>
      </c>
      <c r="D75" s="130" t="str">
        <f t="shared" si="7"/>
        <v/>
      </c>
      <c r="E75" s="131" t="e">
        <f t="shared" si="1"/>
        <v>#VALUE!</v>
      </c>
      <c r="F75" s="130" t="e">
        <f t="shared" si="2"/>
        <v>#VALUE!</v>
      </c>
      <c r="G75" s="130" t="str">
        <f t="shared" si="5"/>
        <v/>
      </c>
      <c r="H75" s="130" t="str">
        <f t="shared" si="6"/>
        <v/>
      </c>
      <c r="I75" s="130" t="e">
        <f t="shared" si="3"/>
        <v>#VALUE!</v>
      </c>
      <c r="J75" s="130">
        <f>SUM($H$14:$H75)</f>
        <v>0</v>
      </c>
      <c r="K75" s="132"/>
      <c r="L75" s="132"/>
    </row>
    <row r="76" spans="1:12" s="133" customFormat="1" x14ac:dyDescent="0.25">
      <c r="A76" s="128" t="str">
        <f>IF(Values_Entered,A75+1,"")</f>
        <v/>
      </c>
      <c r="B76" s="129" t="str">
        <f t="shared" si="0"/>
        <v/>
      </c>
      <c r="C76" s="130" t="str">
        <f t="shared" si="4"/>
        <v/>
      </c>
      <c r="D76" s="130" t="str">
        <f t="shared" si="7"/>
        <v/>
      </c>
      <c r="E76" s="131" t="e">
        <f t="shared" si="1"/>
        <v>#VALUE!</v>
      </c>
      <c r="F76" s="130" t="e">
        <f t="shared" si="2"/>
        <v>#VALUE!</v>
      </c>
      <c r="G76" s="130" t="str">
        <f t="shared" si="5"/>
        <v/>
      </c>
      <c r="H76" s="130" t="str">
        <f t="shared" si="6"/>
        <v/>
      </c>
      <c r="I76" s="130" t="e">
        <f t="shared" si="3"/>
        <v>#VALUE!</v>
      </c>
      <c r="J76" s="130">
        <f>SUM($H$14:$H76)</f>
        <v>0</v>
      </c>
      <c r="K76" s="132"/>
      <c r="L76" s="132"/>
    </row>
    <row r="77" spans="1:12" s="133" customFormat="1" x14ac:dyDescent="0.25">
      <c r="A77" s="128" t="str">
        <f>IF(Values_Entered,A76+1,"")</f>
        <v/>
      </c>
      <c r="B77" s="129" t="str">
        <f t="shared" si="0"/>
        <v/>
      </c>
      <c r="C77" s="130" t="str">
        <f t="shared" si="4"/>
        <v/>
      </c>
      <c r="D77" s="130" t="str">
        <f t="shared" si="7"/>
        <v/>
      </c>
      <c r="E77" s="131" t="e">
        <f t="shared" si="1"/>
        <v>#VALUE!</v>
      </c>
      <c r="F77" s="130" t="e">
        <f t="shared" si="2"/>
        <v>#VALUE!</v>
      </c>
      <c r="G77" s="130" t="str">
        <f t="shared" si="5"/>
        <v/>
      </c>
      <c r="H77" s="130" t="str">
        <f t="shared" si="6"/>
        <v/>
      </c>
      <c r="I77" s="130" t="e">
        <f t="shared" si="3"/>
        <v>#VALUE!</v>
      </c>
      <c r="J77" s="130">
        <f>SUM($H$14:$H77)</f>
        <v>0</v>
      </c>
      <c r="K77" s="132"/>
      <c r="L77" s="132"/>
    </row>
    <row r="78" spans="1:12" s="133" customFormat="1" x14ac:dyDescent="0.25">
      <c r="A78" s="128" t="str">
        <f>IF(Values_Entered,A77+1,"")</f>
        <v/>
      </c>
      <c r="B78" s="129" t="str">
        <f t="shared" ref="B78:B141" si="8">IF(Pay_Num&lt;&gt;"",DATE(YEAR(Loan_Start),MONTH(Loan_Start)+(Pay_Num)*12/Num_Pmt_Per_Year,DAY(Loan_Start)),"")</f>
        <v/>
      </c>
      <c r="C78" s="130" t="str">
        <f t="shared" si="4"/>
        <v/>
      </c>
      <c r="D78" s="130" t="str">
        <f t="shared" si="7"/>
        <v/>
      </c>
      <c r="E78" s="131" t="e">
        <f t="shared" ref="E78:E141" si="9">IF(AND(Pay_Num&lt;&gt;"",Sched_Pay+Scheduled_Extra_Payments&lt;Beg_Bal),Scheduled_Extra_Payments,IF(AND(Pay_Num&lt;&gt;"",Beg_Bal-Sched_Pay&gt;0),Beg_Bal-Sched_Pay,IF(Pay_Num&lt;&gt;"",0,"")))</f>
        <v>#VALUE!</v>
      </c>
      <c r="F78" s="130" t="e">
        <f t="shared" ref="F78:F141" si="10">IF(AND(Pay_Num&lt;&gt;"",Sched_Pay+Extra_Pay&lt;Beg_Bal),Sched_Pay+Extra_Pay,IF(Pay_Num&lt;&gt;"",Beg_Bal,""))</f>
        <v>#VALUE!</v>
      </c>
      <c r="G78" s="130" t="str">
        <f t="shared" si="5"/>
        <v/>
      </c>
      <c r="H78" s="130" t="str">
        <f t="shared" si="6"/>
        <v/>
      </c>
      <c r="I78" s="130" t="e">
        <f t="shared" ref="I78:I141" si="11">IF(AND(Pay_Num&lt;&gt;"",Sched_Pay+Extra_Pay&lt;Beg_Bal),Beg_Bal-Princ,IF(Pay_Num&lt;&gt;"",0,""))</f>
        <v>#VALUE!</v>
      </c>
      <c r="J78" s="130">
        <f>SUM($H$14:$H78)</f>
        <v>0</v>
      </c>
      <c r="K78" s="132"/>
      <c r="L78" s="132"/>
    </row>
    <row r="79" spans="1:12" s="133" customFormat="1" x14ac:dyDescent="0.25">
      <c r="A79" s="128" t="str">
        <f>IF(Values_Entered,A78+1,"")</f>
        <v/>
      </c>
      <c r="B79" s="129" t="str">
        <f t="shared" si="8"/>
        <v/>
      </c>
      <c r="C79" s="130" t="str">
        <f t="shared" ref="C79:C142" si="12">IF(Pay_Num&lt;&gt;"",I78,"")</f>
        <v/>
      </c>
      <c r="D79" s="130" t="str">
        <f t="shared" si="7"/>
        <v/>
      </c>
      <c r="E79" s="131" t="e">
        <f t="shared" si="9"/>
        <v>#VALUE!</v>
      </c>
      <c r="F79" s="130" t="e">
        <f t="shared" si="10"/>
        <v>#VALUE!</v>
      </c>
      <c r="G79" s="130" t="str">
        <f t="shared" ref="G79:G142" si="13">IF(Pay_Num&lt;&gt;"",Total_Pay-Int,"")</f>
        <v/>
      </c>
      <c r="H79" s="130" t="str">
        <f t="shared" ref="H79:H142" si="14">IF(Pay_Num&lt;&gt;"",Beg_Bal*Interest_Rate/Num_Pmt_Per_Year,"")</f>
        <v/>
      </c>
      <c r="I79" s="130" t="e">
        <f t="shared" si="11"/>
        <v>#VALUE!</v>
      </c>
      <c r="J79" s="130">
        <f>SUM($H$14:$H79)</f>
        <v>0</v>
      </c>
      <c r="K79" s="132"/>
      <c r="L79" s="132"/>
    </row>
    <row r="80" spans="1:12" s="133" customFormat="1" x14ac:dyDescent="0.25">
      <c r="A80" s="128" t="str">
        <f>IF(Values_Entered,A79+1,"")</f>
        <v/>
      </c>
      <c r="B80" s="129" t="str">
        <f t="shared" si="8"/>
        <v/>
      </c>
      <c r="C80" s="130" t="str">
        <f t="shared" si="12"/>
        <v/>
      </c>
      <c r="D80" s="130" t="str">
        <f t="shared" ref="D80:D143" si="15">IF(Pay_Num&lt;&gt;"",Scheduled_Monthly_Payment,"")</f>
        <v/>
      </c>
      <c r="E80" s="131" t="e">
        <f t="shared" si="9"/>
        <v>#VALUE!</v>
      </c>
      <c r="F80" s="130" t="e">
        <f t="shared" si="10"/>
        <v>#VALUE!</v>
      </c>
      <c r="G80" s="130" t="str">
        <f t="shared" si="13"/>
        <v/>
      </c>
      <c r="H80" s="130" t="str">
        <f t="shared" si="14"/>
        <v/>
      </c>
      <c r="I80" s="130" t="e">
        <f t="shared" si="11"/>
        <v>#VALUE!</v>
      </c>
      <c r="J80" s="130">
        <f>SUM($H$14:$H80)</f>
        <v>0</v>
      </c>
      <c r="K80" s="132"/>
      <c r="L80" s="132"/>
    </row>
    <row r="81" spans="1:12" s="133" customFormat="1" x14ac:dyDescent="0.25">
      <c r="A81" s="128" t="str">
        <f>IF(Values_Entered,A80+1,"")</f>
        <v/>
      </c>
      <c r="B81" s="129" t="str">
        <f t="shared" si="8"/>
        <v/>
      </c>
      <c r="C81" s="130" t="str">
        <f t="shared" si="12"/>
        <v/>
      </c>
      <c r="D81" s="130" t="str">
        <f t="shared" si="15"/>
        <v/>
      </c>
      <c r="E81" s="131" t="e">
        <f t="shared" si="9"/>
        <v>#VALUE!</v>
      </c>
      <c r="F81" s="130" t="e">
        <f t="shared" si="10"/>
        <v>#VALUE!</v>
      </c>
      <c r="G81" s="130" t="str">
        <f t="shared" si="13"/>
        <v/>
      </c>
      <c r="H81" s="130" t="str">
        <f t="shared" si="14"/>
        <v/>
      </c>
      <c r="I81" s="130" t="e">
        <f t="shared" si="11"/>
        <v>#VALUE!</v>
      </c>
      <c r="J81" s="130">
        <f>SUM($H$14:$H81)</f>
        <v>0</v>
      </c>
      <c r="K81" s="132"/>
      <c r="L81" s="132"/>
    </row>
    <row r="82" spans="1:12" s="133" customFormat="1" x14ac:dyDescent="0.25">
      <c r="A82" s="128" t="str">
        <f>IF(Values_Entered,A81+1,"")</f>
        <v/>
      </c>
      <c r="B82" s="129" t="str">
        <f t="shared" si="8"/>
        <v/>
      </c>
      <c r="C82" s="130" t="str">
        <f t="shared" si="12"/>
        <v/>
      </c>
      <c r="D82" s="130" t="str">
        <f t="shared" si="15"/>
        <v/>
      </c>
      <c r="E82" s="131" t="e">
        <f t="shared" si="9"/>
        <v>#VALUE!</v>
      </c>
      <c r="F82" s="130" t="e">
        <f t="shared" si="10"/>
        <v>#VALUE!</v>
      </c>
      <c r="G82" s="130" t="str">
        <f t="shared" si="13"/>
        <v/>
      </c>
      <c r="H82" s="130" t="str">
        <f t="shared" si="14"/>
        <v/>
      </c>
      <c r="I82" s="130" t="e">
        <f t="shared" si="11"/>
        <v>#VALUE!</v>
      </c>
      <c r="J82" s="130">
        <f>SUM($H$14:$H82)</f>
        <v>0</v>
      </c>
      <c r="K82" s="132"/>
      <c r="L82" s="132"/>
    </row>
    <row r="83" spans="1:12" s="133" customFormat="1" x14ac:dyDescent="0.25">
      <c r="A83" s="128" t="str">
        <f>IF(Values_Entered,A82+1,"")</f>
        <v/>
      </c>
      <c r="B83" s="129" t="str">
        <f t="shared" si="8"/>
        <v/>
      </c>
      <c r="C83" s="130" t="str">
        <f t="shared" si="12"/>
        <v/>
      </c>
      <c r="D83" s="130" t="str">
        <f t="shared" si="15"/>
        <v/>
      </c>
      <c r="E83" s="131" t="e">
        <f t="shared" si="9"/>
        <v>#VALUE!</v>
      </c>
      <c r="F83" s="130" t="e">
        <f t="shared" si="10"/>
        <v>#VALUE!</v>
      </c>
      <c r="G83" s="130" t="str">
        <f t="shared" si="13"/>
        <v/>
      </c>
      <c r="H83" s="130" t="str">
        <f t="shared" si="14"/>
        <v/>
      </c>
      <c r="I83" s="130" t="e">
        <f t="shared" si="11"/>
        <v>#VALUE!</v>
      </c>
      <c r="J83" s="130">
        <f>SUM($H$14:$H83)</f>
        <v>0</v>
      </c>
      <c r="K83" s="132"/>
      <c r="L83" s="132"/>
    </row>
    <row r="84" spans="1:12" s="133" customFormat="1" x14ac:dyDescent="0.25">
      <c r="A84" s="128" t="str">
        <f>IF(Values_Entered,A83+1,"")</f>
        <v/>
      </c>
      <c r="B84" s="129" t="str">
        <f t="shared" si="8"/>
        <v/>
      </c>
      <c r="C84" s="130" t="str">
        <f t="shared" si="12"/>
        <v/>
      </c>
      <c r="D84" s="130" t="str">
        <f t="shared" si="15"/>
        <v/>
      </c>
      <c r="E84" s="131" t="e">
        <f t="shared" si="9"/>
        <v>#VALUE!</v>
      </c>
      <c r="F84" s="130" t="e">
        <f t="shared" si="10"/>
        <v>#VALUE!</v>
      </c>
      <c r="G84" s="130" t="str">
        <f t="shared" si="13"/>
        <v/>
      </c>
      <c r="H84" s="130" t="str">
        <f t="shared" si="14"/>
        <v/>
      </c>
      <c r="I84" s="130" t="e">
        <f t="shared" si="11"/>
        <v>#VALUE!</v>
      </c>
      <c r="J84" s="130">
        <f>SUM($H$14:$H84)</f>
        <v>0</v>
      </c>
      <c r="K84" s="132"/>
      <c r="L84" s="132"/>
    </row>
    <row r="85" spans="1:12" s="133" customFormat="1" x14ac:dyDescent="0.25">
      <c r="A85" s="128" t="str">
        <f>IF(Values_Entered,A84+1,"")</f>
        <v/>
      </c>
      <c r="B85" s="129" t="str">
        <f t="shared" si="8"/>
        <v/>
      </c>
      <c r="C85" s="130" t="str">
        <f t="shared" si="12"/>
        <v/>
      </c>
      <c r="D85" s="130" t="str">
        <f t="shared" si="15"/>
        <v/>
      </c>
      <c r="E85" s="131" t="e">
        <f t="shared" si="9"/>
        <v>#VALUE!</v>
      </c>
      <c r="F85" s="130" t="e">
        <f t="shared" si="10"/>
        <v>#VALUE!</v>
      </c>
      <c r="G85" s="130" t="str">
        <f t="shared" si="13"/>
        <v/>
      </c>
      <c r="H85" s="130" t="str">
        <f t="shared" si="14"/>
        <v/>
      </c>
      <c r="I85" s="130" t="e">
        <f t="shared" si="11"/>
        <v>#VALUE!</v>
      </c>
      <c r="J85" s="130">
        <f>SUM($H$14:$H85)</f>
        <v>0</v>
      </c>
      <c r="K85" s="132"/>
      <c r="L85" s="132"/>
    </row>
    <row r="86" spans="1:12" s="133" customFormat="1" x14ac:dyDescent="0.25">
      <c r="A86" s="128" t="str">
        <f>IF(Values_Entered,A85+1,"")</f>
        <v/>
      </c>
      <c r="B86" s="129" t="str">
        <f t="shared" si="8"/>
        <v/>
      </c>
      <c r="C86" s="130" t="str">
        <f t="shared" si="12"/>
        <v/>
      </c>
      <c r="D86" s="130" t="str">
        <f t="shared" si="15"/>
        <v/>
      </c>
      <c r="E86" s="131" t="e">
        <f t="shared" si="9"/>
        <v>#VALUE!</v>
      </c>
      <c r="F86" s="130" t="e">
        <f t="shared" si="10"/>
        <v>#VALUE!</v>
      </c>
      <c r="G86" s="130" t="str">
        <f t="shared" si="13"/>
        <v/>
      </c>
      <c r="H86" s="130" t="str">
        <f t="shared" si="14"/>
        <v/>
      </c>
      <c r="I86" s="130" t="e">
        <f t="shared" si="11"/>
        <v>#VALUE!</v>
      </c>
      <c r="J86" s="130">
        <f>SUM($H$14:$H86)</f>
        <v>0</v>
      </c>
      <c r="K86" s="132"/>
      <c r="L86" s="132"/>
    </row>
    <row r="87" spans="1:12" s="133" customFormat="1" x14ac:dyDescent="0.25">
      <c r="A87" s="128" t="str">
        <f>IF(Values_Entered,A86+1,"")</f>
        <v/>
      </c>
      <c r="B87" s="129" t="str">
        <f t="shared" si="8"/>
        <v/>
      </c>
      <c r="C87" s="130" t="str">
        <f t="shared" si="12"/>
        <v/>
      </c>
      <c r="D87" s="130" t="str">
        <f t="shared" si="15"/>
        <v/>
      </c>
      <c r="E87" s="131" t="e">
        <f t="shared" si="9"/>
        <v>#VALUE!</v>
      </c>
      <c r="F87" s="130" t="e">
        <f t="shared" si="10"/>
        <v>#VALUE!</v>
      </c>
      <c r="G87" s="130" t="str">
        <f t="shared" si="13"/>
        <v/>
      </c>
      <c r="H87" s="130" t="str">
        <f t="shared" si="14"/>
        <v/>
      </c>
      <c r="I87" s="130" t="e">
        <f t="shared" si="11"/>
        <v>#VALUE!</v>
      </c>
      <c r="J87" s="130">
        <f>SUM($H$14:$H87)</f>
        <v>0</v>
      </c>
      <c r="K87" s="132"/>
      <c r="L87" s="132"/>
    </row>
    <row r="88" spans="1:12" s="133" customFormat="1" x14ac:dyDescent="0.25">
      <c r="A88" s="128" t="str">
        <f>IF(Values_Entered,A87+1,"")</f>
        <v/>
      </c>
      <c r="B88" s="129" t="str">
        <f t="shared" si="8"/>
        <v/>
      </c>
      <c r="C88" s="130" t="str">
        <f t="shared" si="12"/>
        <v/>
      </c>
      <c r="D88" s="130" t="str">
        <f t="shared" si="15"/>
        <v/>
      </c>
      <c r="E88" s="131" t="e">
        <f t="shared" si="9"/>
        <v>#VALUE!</v>
      </c>
      <c r="F88" s="130" t="e">
        <f t="shared" si="10"/>
        <v>#VALUE!</v>
      </c>
      <c r="G88" s="130" t="str">
        <f t="shared" si="13"/>
        <v/>
      </c>
      <c r="H88" s="130" t="str">
        <f t="shared" si="14"/>
        <v/>
      </c>
      <c r="I88" s="130" t="e">
        <f t="shared" si="11"/>
        <v>#VALUE!</v>
      </c>
      <c r="J88" s="130">
        <f>SUM($H$14:$H88)</f>
        <v>0</v>
      </c>
      <c r="K88" s="132"/>
      <c r="L88" s="132"/>
    </row>
    <row r="89" spans="1:12" s="133" customFormat="1" x14ac:dyDescent="0.25">
      <c r="A89" s="128" t="str">
        <f>IF(Values_Entered,A88+1,"")</f>
        <v/>
      </c>
      <c r="B89" s="129" t="str">
        <f t="shared" si="8"/>
        <v/>
      </c>
      <c r="C89" s="130" t="str">
        <f t="shared" si="12"/>
        <v/>
      </c>
      <c r="D89" s="130" t="str">
        <f t="shared" si="15"/>
        <v/>
      </c>
      <c r="E89" s="131" t="e">
        <f t="shared" si="9"/>
        <v>#VALUE!</v>
      </c>
      <c r="F89" s="130" t="e">
        <f t="shared" si="10"/>
        <v>#VALUE!</v>
      </c>
      <c r="G89" s="130" t="str">
        <f t="shared" si="13"/>
        <v/>
      </c>
      <c r="H89" s="130" t="str">
        <f t="shared" si="14"/>
        <v/>
      </c>
      <c r="I89" s="130" t="e">
        <f t="shared" si="11"/>
        <v>#VALUE!</v>
      </c>
      <c r="J89" s="130">
        <f>SUM($H$14:$H89)</f>
        <v>0</v>
      </c>
      <c r="K89" s="132"/>
      <c r="L89" s="132"/>
    </row>
    <row r="90" spans="1:12" s="133" customFormat="1" x14ac:dyDescent="0.25">
      <c r="A90" s="128" t="str">
        <f>IF(Values_Entered,A89+1,"")</f>
        <v/>
      </c>
      <c r="B90" s="129" t="str">
        <f t="shared" si="8"/>
        <v/>
      </c>
      <c r="C90" s="130" t="str">
        <f t="shared" si="12"/>
        <v/>
      </c>
      <c r="D90" s="130" t="str">
        <f t="shared" si="15"/>
        <v/>
      </c>
      <c r="E90" s="131" t="e">
        <f t="shared" si="9"/>
        <v>#VALUE!</v>
      </c>
      <c r="F90" s="130" t="e">
        <f t="shared" si="10"/>
        <v>#VALUE!</v>
      </c>
      <c r="G90" s="130" t="str">
        <f t="shared" si="13"/>
        <v/>
      </c>
      <c r="H90" s="130" t="str">
        <f t="shared" si="14"/>
        <v/>
      </c>
      <c r="I90" s="130" t="e">
        <f t="shared" si="11"/>
        <v>#VALUE!</v>
      </c>
      <c r="J90" s="130">
        <f>SUM($H$14:$H90)</f>
        <v>0</v>
      </c>
      <c r="K90" s="132"/>
      <c r="L90" s="132"/>
    </row>
    <row r="91" spans="1:12" s="133" customFormat="1" x14ac:dyDescent="0.25">
      <c r="A91" s="128" t="str">
        <f>IF(Values_Entered,A90+1,"")</f>
        <v/>
      </c>
      <c r="B91" s="129" t="str">
        <f t="shared" si="8"/>
        <v/>
      </c>
      <c r="C91" s="130" t="str">
        <f t="shared" si="12"/>
        <v/>
      </c>
      <c r="D91" s="130" t="str">
        <f t="shared" si="15"/>
        <v/>
      </c>
      <c r="E91" s="131" t="e">
        <f t="shared" si="9"/>
        <v>#VALUE!</v>
      </c>
      <c r="F91" s="130" t="e">
        <f t="shared" si="10"/>
        <v>#VALUE!</v>
      </c>
      <c r="G91" s="130" t="str">
        <f t="shared" si="13"/>
        <v/>
      </c>
      <c r="H91" s="130" t="str">
        <f t="shared" si="14"/>
        <v/>
      </c>
      <c r="I91" s="130" t="e">
        <f t="shared" si="11"/>
        <v>#VALUE!</v>
      </c>
      <c r="J91" s="130">
        <f>SUM($H$14:$H91)</f>
        <v>0</v>
      </c>
      <c r="K91" s="132"/>
      <c r="L91" s="132"/>
    </row>
    <row r="92" spans="1:12" s="133" customFormat="1" x14ac:dyDescent="0.25">
      <c r="A92" s="128" t="str">
        <f>IF(Values_Entered,A91+1,"")</f>
        <v/>
      </c>
      <c r="B92" s="129" t="str">
        <f t="shared" si="8"/>
        <v/>
      </c>
      <c r="C92" s="130" t="str">
        <f t="shared" si="12"/>
        <v/>
      </c>
      <c r="D92" s="130" t="str">
        <f t="shared" si="15"/>
        <v/>
      </c>
      <c r="E92" s="131" t="e">
        <f t="shared" si="9"/>
        <v>#VALUE!</v>
      </c>
      <c r="F92" s="130" t="e">
        <f t="shared" si="10"/>
        <v>#VALUE!</v>
      </c>
      <c r="G92" s="130" t="str">
        <f t="shared" si="13"/>
        <v/>
      </c>
      <c r="H92" s="130" t="str">
        <f t="shared" si="14"/>
        <v/>
      </c>
      <c r="I92" s="130" t="e">
        <f t="shared" si="11"/>
        <v>#VALUE!</v>
      </c>
      <c r="J92" s="130">
        <f>SUM($H$14:$H92)</f>
        <v>0</v>
      </c>
      <c r="K92" s="132"/>
      <c r="L92" s="132"/>
    </row>
    <row r="93" spans="1:12" s="133" customFormat="1" x14ac:dyDescent="0.25">
      <c r="A93" s="128" t="str">
        <f>IF(Values_Entered,A92+1,"")</f>
        <v/>
      </c>
      <c r="B93" s="129" t="str">
        <f t="shared" si="8"/>
        <v/>
      </c>
      <c r="C93" s="130" t="str">
        <f t="shared" si="12"/>
        <v/>
      </c>
      <c r="D93" s="130" t="str">
        <f t="shared" si="15"/>
        <v/>
      </c>
      <c r="E93" s="131" t="e">
        <f t="shared" si="9"/>
        <v>#VALUE!</v>
      </c>
      <c r="F93" s="130" t="e">
        <f t="shared" si="10"/>
        <v>#VALUE!</v>
      </c>
      <c r="G93" s="130" t="str">
        <f t="shared" si="13"/>
        <v/>
      </c>
      <c r="H93" s="130" t="str">
        <f t="shared" si="14"/>
        <v/>
      </c>
      <c r="I93" s="130" t="e">
        <f t="shared" si="11"/>
        <v>#VALUE!</v>
      </c>
      <c r="J93" s="130">
        <f>SUM($H$14:$H93)</f>
        <v>0</v>
      </c>
      <c r="K93" s="132"/>
      <c r="L93" s="132"/>
    </row>
    <row r="94" spans="1:12" s="133" customFormat="1" x14ac:dyDescent="0.25">
      <c r="A94" s="128" t="str">
        <f>IF(Values_Entered,A93+1,"")</f>
        <v/>
      </c>
      <c r="B94" s="129" t="str">
        <f t="shared" si="8"/>
        <v/>
      </c>
      <c r="C94" s="130" t="str">
        <f t="shared" si="12"/>
        <v/>
      </c>
      <c r="D94" s="130" t="str">
        <f t="shared" si="15"/>
        <v/>
      </c>
      <c r="E94" s="131" t="e">
        <f t="shared" si="9"/>
        <v>#VALUE!</v>
      </c>
      <c r="F94" s="130" t="e">
        <f t="shared" si="10"/>
        <v>#VALUE!</v>
      </c>
      <c r="G94" s="130" t="str">
        <f t="shared" si="13"/>
        <v/>
      </c>
      <c r="H94" s="130" t="str">
        <f t="shared" si="14"/>
        <v/>
      </c>
      <c r="I94" s="130" t="e">
        <f t="shared" si="11"/>
        <v>#VALUE!</v>
      </c>
      <c r="J94" s="130">
        <f>SUM($H$14:$H94)</f>
        <v>0</v>
      </c>
      <c r="K94" s="132"/>
      <c r="L94" s="132"/>
    </row>
    <row r="95" spans="1:12" s="133" customFormat="1" x14ac:dyDescent="0.25">
      <c r="A95" s="128" t="str">
        <f>IF(Values_Entered,A94+1,"")</f>
        <v/>
      </c>
      <c r="B95" s="129" t="str">
        <f t="shared" si="8"/>
        <v/>
      </c>
      <c r="C95" s="130" t="str">
        <f t="shared" si="12"/>
        <v/>
      </c>
      <c r="D95" s="130" t="str">
        <f t="shared" si="15"/>
        <v/>
      </c>
      <c r="E95" s="131" t="e">
        <f t="shared" si="9"/>
        <v>#VALUE!</v>
      </c>
      <c r="F95" s="130" t="e">
        <f t="shared" si="10"/>
        <v>#VALUE!</v>
      </c>
      <c r="G95" s="130" t="str">
        <f t="shared" si="13"/>
        <v/>
      </c>
      <c r="H95" s="130" t="str">
        <f t="shared" si="14"/>
        <v/>
      </c>
      <c r="I95" s="130" t="e">
        <f t="shared" si="11"/>
        <v>#VALUE!</v>
      </c>
      <c r="J95" s="130">
        <f>SUM($H$14:$H95)</f>
        <v>0</v>
      </c>
      <c r="K95" s="132"/>
      <c r="L95" s="132"/>
    </row>
    <row r="96" spans="1:12" s="133" customFormat="1" x14ac:dyDescent="0.25">
      <c r="A96" s="128" t="str">
        <f>IF(Values_Entered,A95+1,"")</f>
        <v/>
      </c>
      <c r="B96" s="129" t="str">
        <f t="shared" si="8"/>
        <v/>
      </c>
      <c r="C96" s="130" t="str">
        <f t="shared" si="12"/>
        <v/>
      </c>
      <c r="D96" s="130" t="str">
        <f t="shared" si="15"/>
        <v/>
      </c>
      <c r="E96" s="131" t="e">
        <f t="shared" si="9"/>
        <v>#VALUE!</v>
      </c>
      <c r="F96" s="130" t="e">
        <f t="shared" si="10"/>
        <v>#VALUE!</v>
      </c>
      <c r="G96" s="130" t="str">
        <f t="shared" si="13"/>
        <v/>
      </c>
      <c r="H96" s="130" t="str">
        <f t="shared" si="14"/>
        <v/>
      </c>
      <c r="I96" s="130" t="e">
        <f t="shared" si="11"/>
        <v>#VALUE!</v>
      </c>
      <c r="J96" s="130">
        <f>SUM($H$14:$H96)</f>
        <v>0</v>
      </c>
      <c r="K96" s="132"/>
      <c r="L96" s="132"/>
    </row>
    <row r="97" spans="1:12" s="133" customFormat="1" x14ac:dyDescent="0.25">
      <c r="A97" s="128" t="str">
        <f>IF(Values_Entered,A96+1,"")</f>
        <v/>
      </c>
      <c r="B97" s="129" t="str">
        <f t="shared" si="8"/>
        <v/>
      </c>
      <c r="C97" s="130" t="str">
        <f t="shared" si="12"/>
        <v/>
      </c>
      <c r="D97" s="130" t="str">
        <f t="shared" si="15"/>
        <v/>
      </c>
      <c r="E97" s="131" t="e">
        <f t="shared" si="9"/>
        <v>#VALUE!</v>
      </c>
      <c r="F97" s="130" t="e">
        <f t="shared" si="10"/>
        <v>#VALUE!</v>
      </c>
      <c r="G97" s="130" t="str">
        <f t="shared" si="13"/>
        <v/>
      </c>
      <c r="H97" s="130" t="str">
        <f t="shared" si="14"/>
        <v/>
      </c>
      <c r="I97" s="130" t="e">
        <f t="shared" si="11"/>
        <v>#VALUE!</v>
      </c>
      <c r="J97" s="130">
        <f>SUM($H$14:$H97)</f>
        <v>0</v>
      </c>
      <c r="K97" s="132"/>
      <c r="L97" s="132"/>
    </row>
    <row r="98" spans="1:12" s="133" customFormat="1" x14ac:dyDescent="0.25">
      <c r="A98" s="128" t="str">
        <f>IF(Values_Entered,A97+1,"")</f>
        <v/>
      </c>
      <c r="B98" s="129" t="str">
        <f t="shared" si="8"/>
        <v/>
      </c>
      <c r="C98" s="130" t="str">
        <f t="shared" si="12"/>
        <v/>
      </c>
      <c r="D98" s="130" t="str">
        <f t="shared" si="15"/>
        <v/>
      </c>
      <c r="E98" s="131" t="e">
        <f t="shared" si="9"/>
        <v>#VALUE!</v>
      </c>
      <c r="F98" s="130" t="e">
        <f t="shared" si="10"/>
        <v>#VALUE!</v>
      </c>
      <c r="G98" s="130" t="str">
        <f t="shared" si="13"/>
        <v/>
      </c>
      <c r="H98" s="130" t="str">
        <f t="shared" si="14"/>
        <v/>
      </c>
      <c r="I98" s="130" t="e">
        <f t="shared" si="11"/>
        <v>#VALUE!</v>
      </c>
      <c r="J98" s="130">
        <f>SUM($H$14:$H98)</f>
        <v>0</v>
      </c>
      <c r="K98" s="132"/>
      <c r="L98" s="132"/>
    </row>
    <row r="99" spans="1:12" s="133" customFormat="1" x14ac:dyDescent="0.25">
      <c r="A99" s="128" t="str">
        <f>IF(Values_Entered,A98+1,"")</f>
        <v/>
      </c>
      <c r="B99" s="129" t="str">
        <f t="shared" si="8"/>
        <v/>
      </c>
      <c r="C99" s="130" t="str">
        <f t="shared" si="12"/>
        <v/>
      </c>
      <c r="D99" s="130" t="str">
        <f t="shared" si="15"/>
        <v/>
      </c>
      <c r="E99" s="131" t="e">
        <f t="shared" si="9"/>
        <v>#VALUE!</v>
      </c>
      <c r="F99" s="130" t="e">
        <f t="shared" si="10"/>
        <v>#VALUE!</v>
      </c>
      <c r="G99" s="130" t="str">
        <f t="shared" si="13"/>
        <v/>
      </c>
      <c r="H99" s="130" t="str">
        <f t="shared" si="14"/>
        <v/>
      </c>
      <c r="I99" s="130" t="e">
        <f t="shared" si="11"/>
        <v>#VALUE!</v>
      </c>
      <c r="J99" s="130">
        <f>SUM($H$14:$H99)</f>
        <v>0</v>
      </c>
      <c r="K99" s="132"/>
      <c r="L99" s="132"/>
    </row>
    <row r="100" spans="1:12" s="133" customFormat="1" x14ac:dyDescent="0.25">
      <c r="A100" s="128" t="str">
        <f>IF(Values_Entered,A99+1,"")</f>
        <v/>
      </c>
      <c r="B100" s="129" t="str">
        <f t="shared" si="8"/>
        <v/>
      </c>
      <c r="C100" s="130" t="str">
        <f t="shared" si="12"/>
        <v/>
      </c>
      <c r="D100" s="130" t="str">
        <f t="shared" si="15"/>
        <v/>
      </c>
      <c r="E100" s="131" t="e">
        <f t="shared" si="9"/>
        <v>#VALUE!</v>
      </c>
      <c r="F100" s="130" t="e">
        <f t="shared" si="10"/>
        <v>#VALUE!</v>
      </c>
      <c r="G100" s="130" t="str">
        <f t="shared" si="13"/>
        <v/>
      </c>
      <c r="H100" s="130" t="str">
        <f t="shared" si="14"/>
        <v/>
      </c>
      <c r="I100" s="130" t="e">
        <f t="shared" si="11"/>
        <v>#VALUE!</v>
      </c>
      <c r="J100" s="130">
        <f>SUM($H$14:$H100)</f>
        <v>0</v>
      </c>
      <c r="K100" s="132"/>
      <c r="L100" s="132"/>
    </row>
    <row r="101" spans="1:12" s="133" customFormat="1" x14ac:dyDescent="0.25">
      <c r="A101" s="128" t="str">
        <f>IF(Values_Entered,A100+1,"")</f>
        <v/>
      </c>
      <c r="B101" s="129" t="str">
        <f t="shared" si="8"/>
        <v/>
      </c>
      <c r="C101" s="130" t="str">
        <f t="shared" si="12"/>
        <v/>
      </c>
      <c r="D101" s="130" t="str">
        <f t="shared" si="15"/>
        <v/>
      </c>
      <c r="E101" s="131" t="e">
        <f t="shared" si="9"/>
        <v>#VALUE!</v>
      </c>
      <c r="F101" s="130" t="e">
        <f t="shared" si="10"/>
        <v>#VALUE!</v>
      </c>
      <c r="G101" s="130" t="str">
        <f t="shared" si="13"/>
        <v/>
      </c>
      <c r="H101" s="130" t="str">
        <f t="shared" si="14"/>
        <v/>
      </c>
      <c r="I101" s="130" t="e">
        <f t="shared" si="11"/>
        <v>#VALUE!</v>
      </c>
      <c r="J101" s="130">
        <f>SUM($H$14:$H101)</f>
        <v>0</v>
      </c>
      <c r="K101" s="132"/>
      <c r="L101" s="132"/>
    </row>
    <row r="102" spans="1:12" s="133" customFormat="1" x14ac:dyDescent="0.25">
      <c r="A102" s="128" t="str">
        <f>IF(Values_Entered,A101+1,"")</f>
        <v/>
      </c>
      <c r="B102" s="129" t="str">
        <f t="shared" si="8"/>
        <v/>
      </c>
      <c r="C102" s="130" t="str">
        <f t="shared" si="12"/>
        <v/>
      </c>
      <c r="D102" s="130" t="str">
        <f t="shared" si="15"/>
        <v/>
      </c>
      <c r="E102" s="131" t="e">
        <f t="shared" si="9"/>
        <v>#VALUE!</v>
      </c>
      <c r="F102" s="130" t="e">
        <f t="shared" si="10"/>
        <v>#VALUE!</v>
      </c>
      <c r="G102" s="130" t="str">
        <f t="shared" si="13"/>
        <v/>
      </c>
      <c r="H102" s="130" t="str">
        <f t="shared" si="14"/>
        <v/>
      </c>
      <c r="I102" s="130" t="e">
        <f t="shared" si="11"/>
        <v>#VALUE!</v>
      </c>
      <c r="J102" s="130">
        <f>SUM($H$14:$H102)</f>
        <v>0</v>
      </c>
      <c r="K102" s="132"/>
      <c r="L102" s="132"/>
    </row>
    <row r="103" spans="1:12" s="133" customFormat="1" x14ac:dyDescent="0.25">
      <c r="A103" s="128" t="str">
        <f>IF(Values_Entered,A102+1,"")</f>
        <v/>
      </c>
      <c r="B103" s="129" t="str">
        <f t="shared" si="8"/>
        <v/>
      </c>
      <c r="C103" s="130" t="str">
        <f t="shared" si="12"/>
        <v/>
      </c>
      <c r="D103" s="130" t="str">
        <f t="shared" si="15"/>
        <v/>
      </c>
      <c r="E103" s="131" t="e">
        <f t="shared" si="9"/>
        <v>#VALUE!</v>
      </c>
      <c r="F103" s="130" t="e">
        <f t="shared" si="10"/>
        <v>#VALUE!</v>
      </c>
      <c r="G103" s="130" t="str">
        <f t="shared" si="13"/>
        <v/>
      </c>
      <c r="H103" s="130" t="str">
        <f t="shared" si="14"/>
        <v/>
      </c>
      <c r="I103" s="130" t="e">
        <f t="shared" si="11"/>
        <v>#VALUE!</v>
      </c>
      <c r="J103" s="130">
        <f>SUM($H$14:$H103)</f>
        <v>0</v>
      </c>
      <c r="K103" s="132"/>
      <c r="L103" s="132"/>
    </row>
    <row r="104" spans="1:12" s="133" customFormat="1" x14ac:dyDescent="0.25">
      <c r="A104" s="128" t="str">
        <f>IF(Values_Entered,A103+1,"")</f>
        <v/>
      </c>
      <c r="B104" s="129" t="str">
        <f t="shared" si="8"/>
        <v/>
      </c>
      <c r="C104" s="130" t="str">
        <f t="shared" si="12"/>
        <v/>
      </c>
      <c r="D104" s="130" t="str">
        <f t="shared" si="15"/>
        <v/>
      </c>
      <c r="E104" s="131" t="e">
        <f t="shared" si="9"/>
        <v>#VALUE!</v>
      </c>
      <c r="F104" s="130" t="e">
        <f t="shared" si="10"/>
        <v>#VALUE!</v>
      </c>
      <c r="G104" s="130" t="str">
        <f t="shared" si="13"/>
        <v/>
      </c>
      <c r="H104" s="130" t="str">
        <f t="shared" si="14"/>
        <v/>
      </c>
      <c r="I104" s="130" t="e">
        <f t="shared" si="11"/>
        <v>#VALUE!</v>
      </c>
      <c r="J104" s="130">
        <f>SUM($H$14:$H104)</f>
        <v>0</v>
      </c>
      <c r="K104" s="132"/>
      <c r="L104" s="132"/>
    </row>
    <row r="105" spans="1:12" s="133" customFormat="1" x14ac:dyDescent="0.25">
      <c r="A105" s="128" t="str">
        <f>IF(Values_Entered,A104+1,"")</f>
        <v/>
      </c>
      <c r="B105" s="129" t="str">
        <f t="shared" si="8"/>
        <v/>
      </c>
      <c r="C105" s="130" t="str">
        <f t="shared" si="12"/>
        <v/>
      </c>
      <c r="D105" s="130" t="str">
        <f t="shared" si="15"/>
        <v/>
      </c>
      <c r="E105" s="131" t="e">
        <f t="shared" si="9"/>
        <v>#VALUE!</v>
      </c>
      <c r="F105" s="130" t="e">
        <f t="shared" si="10"/>
        <v>#VALUE!</v>
      </c>
      <c r="G105" s="130" t="str">
        <f t="shared" si="13"/>
        <v/>
      </c>
      <c r="H105" s="130" t="str">
        <f t="shared" si="14"/>
        <v/>
      </c>
      <c r="I105" s="130" t="e">
        <f t="shared" si="11"/>
        <v>#VALUE!</v>
      </c>
      <c r="J105" s="130">
        <f>SUM($H$14:$H105)</f>
        <v>0</v>
      </c>
      <c r="K105" s="132"/>
      <c r="L105" s="132"/>
    </row>
    <row r="106" spans="1:12" s="133" customFormat="1" x14ac:dyDescent="0.25">
      <c r="A106" s="128" t="str">
        <f>IF(Values_Entered,A105+1,"")</f>
        <v/>
      </c>
      <c r="B106" s="129" t="str">
        <f t="shared" si="8"/>
        <v/>
      </c>
      <c r="C106" s="130" t="str">
        <f t="shared" si="12"/>
        <v/>
      </c>
      <c r="D106" s="130" t="str">
        <f t="shared" si="15"/>
        <v/>
      </c>
      <c r="E106" s="131" t="e">
        <f t="shared" si="9"/>
        <v>#VALUE!</v>
      </c>
      <c r="F106" s="130" t="e">
        <f t="shared" si="10"/>
        <v>#VALUE!</v>
      </c>
      <c r="G106" s="130" t="str">
        <f t="shared" si="13"/>
        <v/>
      </c>
      <c r="H106" s="130" t="str">
        <f t="shared" si="14"/>
        <v/>
      </c>
      <c r="I106" s="130" t="e">
        <f t="shared" si="11"/>
        <v>#VALUE!</v>
      </c>
      <c r="J106" s="130">
        <f>SUM($H$14:$H106)</f>
        <v>0</v>
      </c>
      <c r="K106" s="132"/>
      <c r="L106" s="132"/>
    </row>
    <row r="107" spans="1:12" s="133" customFormat="1" x14ac:dyDescent="0.25">
      <c r="A107" s="128" t="str">
        <f>IF(Values_Entered,A106+1,"")</f>
        <v/>
      </c>
      <c r="B107" s="129" t="str">
        <f t="shared" si="8"/>
        <v/>
      </c>
      <c r="C107" s="130" t="str">
        <f t="shared" si="12"/>
        <v/>
      </c>
      <c r="D107" s="130" t="str">
        <f t="shared" si="15"/>
        <v/>
      </c>
      <c r="E107" s="131" t="e">
        <f t="shared" si="9"/>
        <v>#VALUE!</v>
      </c>
      <c r="F107" s="130" t="e">
        <f t="shared" si="10"/>
        <v>#VALUE!</v>
      </c>
      <c r="G107" s="130" t="str">
        <f t="shared" si="13"/>
        <v/>
      </c>
      <c r="H107" s="130" t="str">
        <f t="shared" si="14"/>
        <v/>
      </c>
      <c r="I107" s="130" t="e">
        <f t="shared" si="11"/>
        <v>#VALUE!</v>
      </c>
      <c r="J107" s="130">
        <f>SUM($H$14:$H107)</f>
        <v>0</v>
      </c>
      <c r="K107" s="132"/>
      <c r="L107" s="132"/>
    </row>
    <row r="108" spans="1:12" s="133" customFormat="1" x14ac:dyDescent="0.25">
      <c r="A108" s="128" t="str">
        <f>IF(Values_Entered,A107+1,"")</f>
        <v/>
      </c>
      <c r="B108" s="129" t="str">
        <f t="shared" si="8"/>
        <v/>
      </c>
      <c r="C108" s="130" t="str">
        <f t="shared" si="12"/>
        <v/>
      </c>
      <c r="D108" s="130" t="str">
        <f t="shared" si="15"/>
        <v/>
      </c>
      <c r="E108" s="131" t="e">
        <f t="shared" si="9"/>
        <v>#VALUE!</v>
      </c>
      <c r="F108" s="130" t="e">
        <f t="shared" si="10"/>
        <v>#VALUE!</v>
      </c>
      <c r="G108" s="130" t="str">
        <f t="shared" si="13"/>
        <v/>
      </c>
      <c r="H108" s="130" t="str">
        <f t="shared" si="14"/>
        <v/>
      </c>
      <c r="I108" s="130" t="e">
        <f t="shared" si="11"/>
        <v>#VALUE!</v>
      </c>
      <c r="J108" s="130">
        <f>SUM($H$14:$H108)</f>
        <v>0</v>
      </c>
      <c r="K108" s="132"/>
      <c r="L108" s="132"/>
    </row>
    <row r="109" spans="1:12" s="133" customFormat="1" x14ac:dyDescent="0.25">
      <c r="A109" s="128" t="str">
        <f>IF(Values_Entered,A108+1,"")</f>
        <v/>
      </c>
      <c r="B109" s="129" t="str">
        <f t="shared" si="8"/>
        <v/>
      </c>
      <c r="C109" s="130" t="str">
        <f t="shared" si="12"/>
        <v/>
      </c>
      <c r="D109" s="130" t="str">
        <f t="shared" si="15"/>
        <v/>
      </c>
      <c r="E109" s="131" t="e">
        <f t="shared" si="9"/>
        <v>#VALUE!</v>
      </c>
      <c r="F109" s="130" t="e">
        <f t="shared" si="10"/>
        <v>#VALUE!</v>
      </c>
      <c r="G109" s="130" t="str">
        <f t="shared" si="13"/>
        <v/>
      </c>
      <c r="H109" s="130" t="str">
        <f t="shared" si="14"/>
        <v/>
      </c>
      <c r="I109" s="130" t="e">
        <f t="shared" si="11"/>
        <v>#VALUE!</v>
      </c>
      <c r="J109" s="130">
        <f>SUM($H$14:$H109)</f>
        <v>0</v>
      </c>
      <c r="K109" s="132"/>
      <c r="L109" s="132"/>
    </row>
    <row r="110" spans="1:12" x14ac:dyDescent="0.25">
      <c r="A110" s="23" t="str">
        <f>IF(Values_Entered,A109+1,"")</f>
        <v/>
      </c>
      <c r="B110" s="24" t="str">
        <f t="shared" si="8"/>
        <v/>
      </c>
      <c r="C110" s="25" t="str">
        <f t="shared" si="12"/>
        <v/>
      </c>
      <c r="D110" s="25" t="str">
        <f t="shared" si="15"/>
        <v/>
      </c>
      <c r="E110" s="26" t="e">
        <f t="shared" si="9"/>
        <v>#VALUE!</v>
      </c>
      <c r="F110" s="25" t="e">
        <f t="shared" si="10"/>
        <v>#VALUE!</v>
      </c>
      <c r="G110" s="25" t="str">
        <f t="shared" si="13"/>
        <v/>
      </c>
      <c r="H110" s="25" t="str">
        <f t="shared" si="14"/>
        <v/>
      </c>
      <c r="I110" s="25" t="e">
        <f t="shared" si="11"/>
        <v>#VALUE!</v>
      </c>
      <c r="J110" s="25">
        <f>SUM($H$14:$H110)</f>
        <v>0</v>
      </c>
      <c r="K110" s="20"/>
      <c r="L110" s="20"/>
    </row>
    <row r="111" spans="1:12" x14ac:dyDescent="0.25">
      <c r="A111" s="23" t="str">
        <f>IF(Values_Entered,A110+1,"")</f>
        <v/>
      </c>
      <c r="B111" s="24" t="str">
        <f t="shared" si="8"/>
        <v/>
      </c>
      <c r="C111" s="25" t="str">
        <f t="shared" si="12"/>
        <v/>
      </c>
      <c r="D111" s="25" t="str">
        <f t="shared" si="15"/>
        <v/>
      </c>
      <c r="E111" s="26" t="e">
        <f t="shared" si="9"/>
        <v>#VALUE!</v>
      </c>
      <c r="F111" s="25" t="e">
        <f t="shared" si="10"/>
        <v>#VALUE!</v>
      </c>
      <c r="G111" s="25" t="str">
        <f t="shared" si="13"/>
        <v/>
      </c>
      <c r="H111" s="25" t="str">
        <f t="shared" si="14"/>
        <v/>
      </c>
      <c r="I111" s="25" t="e">
        <f t="shared" si="11"/>
        <v>#VALUE!</v>
      </c>
      <c r="J111" s="25">
        <f>SUM($H$14:$H111)</f>
        <v>0</v>
      </c>
      <c r="K111" s="20"/>
      <c r="L111" s="20"/>
    </row>
    <row r="112" spans="1:12" x14ac:dyDescent="0.25">
      <c r="A112" s="23" t="str">
        <f>IF(Values_Entered,A111+1,"")</f>
        <v/>
      </c>
      <c r="B112" s="24" t="str">
        <f t="shared" si="8"/>
        <v/>
      </c>
      <c r="C112" s="25" t="str">
        <f t="shared" si="12"/>
        <v/>
      </c>
      <c r="D112" s="25" t="str">
        <f t="shared" si="15"/>
        <v/>
      </c>
      <c r="E112" s="26" t="e">
        <f t="shared" si="9"/>
        <v>#VALUE!</v>
      </c>
      <c r="F112" s="25" t="e">
        <f t="shared" si="10"/>
        <v>#VALUE!</v>
      </c>
      <c r="G112" s="25" t="str">
        <f t="shared" si="13"/>
        <v/>
      </c>
      <c r="H112" s="25" t="str">
        <f t="shared" si="14"/>
        <v/>
      </c>
      <c r="I112" s="25" t="e">
        <f t="shared" si="11"/>
        <v>#VALUE!</v>
      </c>
      <c r="J112" s="25">
        <f>SUM($H$14:$H112)</f>
        <v>0</v>
      </c>
      <c r="K112" s="20"/>
      <c r="L112" s="20"/>
    </row>
    <row r="113" spans="1:12" x14ac:dyDescent="0.25">
      <c r="A113" s="23" t="str">
        <f>IF(Values_Entered,A112+1,"")</f>
        <v/>
      </c>
      <c r="B113" s="24" t="str">
        <f t="shared" si="8"/>
        <v/>
      </c>
      <c r="C113" s="25" t="str">
        <f t="shared" si="12"/>
        <v/>
      </c>
      <c r="D113" s="25" t="str">
        <f t="shared" si="15"/>
        <v/>
      </c>
      <c r="E113" s="26" t="e">
        <f t="shared" si="9"/>
        <v>#VALUE!</v>
      </c>
      <c r="F113" s="25" t="e">
        <f t="shared" si="10"/>
        <v>#VALUE!</v>
      </c>
      <c r="G113" s="25" t="str">
        <f t="shared" si="13"/>
        <v/>
      </c>
      <c r="H113" s="25" t="str">
        <f t="shared" si="14"/>
        <v/>
      </c>
      <c r="I113" s="25" t="e">
        <f t="shared" si="11"/>
        <v>#VALUE!</v>
      </c>
      <c r="J113" s="25">
        <f>SUM($H$14:$H113)</f>
        <v>0</v>
      </c>
      <c r="K113" s="20"/>
      <c r="L113" s="20"/>
    </row>
    <row r="114" spans="1:12" x14ac:dyDescent="0.25">
      <c r="A114" s="23" t="str">
        <f>IF(Values_Entered,A113+1,"")</f>
        <v/>
      </c>
      <c r="B114" s="24" t="str">
        <f t="shared" si="8"/>
        <v/>
      </c>
      <c r="C114" s="25" t="str">
        <f t="shared" si="12"/>
        <v/>
      </c>
      <c r="D114" s="25" t="str">
        <f t="shared" si="15"/>
        <v/>
      </c>
      <c r="E114" s="26" t="e">
        <f t="shared" si="9"/>
        <v>#VALUE!</v>
      </c>
      <c r="F114" s="25" t="e">
        <f t="shared" si="10"/>
        <v>#VALUE!</v>
      </c>
      <c r="G114" s="25" t="str">
        <f t="shared" si="13"/>
        <v/>
      </c>
      <c r="H114" s="25" t="str">
        <f t="shared" si="14"/>
        <v/>
      </c>
      <c r="I114" s="25" t="e">
        <f t="shared" si="11"/>
        <v>#VALUE!</v>
      </c>
      <c r="J114" s="25">
        <f>SUM($H$14:$H114)</f>
        <v>0</v>
      </c>
      <c r="K114" s="20"/>
      <c r="L114" s="20"/>
    </row>
    <row r="115" spans="1:12" x14ac:dyDescent="0.25">
      <c r="A115" s="23" t="str">
        <f>IF(Values_Entered,A114+1,"")</f>
        <v/>
      </c>
      <c r="B115" s="24" t="str">
        <f t="shared" si="8"/>
        <v/>
      </c>
      <c r="C115" s="25" t="str">
        <f t="shared" si="12"/>
        <v/>
      </c>
      <c r="D115" s="25" t="str">
        <f t="shared" si="15"/>
        <v/>
      </c>
      <c r="E115" s="26" t="e">
        <f t="shared" si="9"/>
        <v>#VALUE!</v>
      </c>
      <c r="F115" s="25" t="e">
        <f t="shared" si="10"/>
        <v>#VALUE!</v>
      </c>
      <c r="G115" s="25" t="str">
        <f t="shared" si="13"/>
        <v/>
      </c>
      <c r="H115" s="25" t="str">
        <f t="shared" si="14"/>
        <v/>
      </c>
      <c r="I115" s="25" t="e">
        <f t="shared" si="11"/>
        <v>#VALUE!</v>
      </c>
      <c r="J115" s="25">
        <f>SUM($H$14:$H115)</f>
        <v>0</v>
      </c>
      <c r="K115" s="20"/>
      <c r="L115" s="20"/>
    </row>
    <row r="116" spans="1:12" x14ac:dyDescent="0.25">
      <c r="A116" s="23" t="str">
        <f>IF(Values_Entered,A115+1,"")</f>
        <v/>
      </c>
      <c r="B116" s="24" t="str">
        <f t="shared" si="8"/>
        <v/>
      </c>
      <c r="C116" s="25" t="str">
        <f t="shared" si="12"/>
        <v/>
      </c>
      <c r="D116" s="25" t="str">
        <f t="shared" si="15"/>
        <v/>
      </c>
      <c r="E116" s="26" t="e">
        <f t="shared" si="9"/>
        <v>#VALUE!</v>
      </c>
      <c r="F116" s="25" t="e">
        <f t="shared" si="10"/>
        <v>#VALUE!</v>
      </c>
      <c r="G116" s="25" t="str">
        <f t="shared" si="13"/>
        <v/>
      </c>
      <c r="H116" s="25" t="str">
        <f t="shared" si="14"/>
        <v/>
      </c>
      <c r="I116" s="25" t="e">
        <f t="shared" si="11"/>
        <v>#VALUE!</v>
      </c>
      <c r="J116" s="25">
        <f>SUM($H$14:$H116)</f>
        <v>0</v>
      </c>
      <c r="K116" s="20"/>
      <c r="L116" s="20"/>
    </row>
    <row r="117" spans="1:12" x14ac:dyDescent="0.25">
      <c r="A117" s="23" t="str">
        <f>IF(Values_Entered,A116+1,"")</f>
        <v/>
      </c>
      <c r="B117" s="24" t="str">
        <f t="shared" si="8"/>
        <v/>
      </c>
      <c r="C117" s="25" t="str">
        <f t="shared" si="12"/>
        <v/>
      </c>
      <c r="D117" s="25" t="str">
        <f t="shared" si="15"/>
        <v/>
      </c>
      <c r="E117" s="26" t="e">
        <f t="shared" si="9"/>
        <v>#VALUE!</v>
      </c>
      <c r="F117" s="25" t="e">
        <f t="shared" si="10"/>
        <v>#VALUE!</v>
      </c>
      <c r="G117" s="25" t="str">
        <f t="shared" si="13"/>
        <v/>
      </c>
      <c r="H117" s="25" t="str">
        <f t="shared" si="14"/>
        <v/>
      </c>
      <c r="I117" s="25" t="e">
        <f t="shared" si="11"/>
        <v>#VALUE!</v>
      </c>
      <c r="J117" s="25">
        <f>SUM($H$14:$H117)</f>
        <v>0</v>
      </c>
      <c r="K117" s="20"/>
      <c r="L117" s="20"/>
    </row>
    <row r="118" spans="1:12" x14ac:dyDescent="0.25">
      <c r="A118" s="23" t="str">
        <f>IF(Values_Entered,A117+1,"")</f>
        <v/>
      </c>
      <c r="B118" s="24" t="str">
        <f t="shared" si="8"/>
        <v/>
      </c>
      <c r="C118" s="25" t="str">
        <f t="shared" si="12"/>
        <v/>
      </c>
      <c r="D118" s="25" t="str">
        <f t="shared" si="15"/>
        <v/>
      </c>
      <c r="E118" s="26" t="e">
        <f t="shared" si="9"/>
        <v>#VALUE!</v>
      </c>
      <c r="F118" s="25" t="e">
        <f t="shared" si="10"/>
        <v>#VALUE!</v>
      </c>
      <c r="G118" s="25" t="str">
        <f t="shared" si="13"/>
        <v/>
      </c>
      <c r="H118" s="25" t="str">
        <f t="shared" si="14"/>
        <v/>
      </c>
      <c r="I118" s="25" t="e">
        <f t="shared" si="11"/>
        <v>#VALUE!</v>
      </c>
      <c r="J118" s="25">
        <f>SUM($H$14:$H118)</f>
        <v>0</v>
      </c>
      <c r="K118" s="20"/>
      <c r="L118" s="20"/>
    </row>
    <row r="119" spans="1:12" x14ac:dyDescent="0.25">
      <c r="A119" s="23" t="str">
        <f>IF(Values_Entered,A118+1,"")</f>
        <v/>
      </c>
      <c r="B119" s="24" t="str">
        <f t="shared" si="8"/>
        <v/>
      </c>
      <c r="C119" s="25" t="str">
        <f t="shared" si="12"/>
        <v/>
      </c>
      <c r="D119" s="25" t="str">
        <f t="shared" si="15"/>
        <v/>
      </c>
      <c r="E119" s="26" t="e">
        <f t="shared" si="9"/>
        <v>#VALUE!</v>
      </c>
      <c r="F119" s="25" t="e">
        <f t="shared" si="10"/>
        <v>#VALUE!</v>
      </c>
      <c r="G119" s="25" t="str">
        <f t="shared" si="13"/>
        <v/>
      </c>
      <c r="H119" s="25" t="str">
        <f t="shared" si="14"/>
        <v/>
      </c>
      <c r="I119" s="25" t="e">
        <f t="shared" si="11"/>
        <v>#VALUE!</v>
      </c>
      <c r="J119" s="25">
        <f>SUM($H$14:$H119)</f>
        <v>0</v>
      </c>
      <c r="K119" s="20"/>
      <c r="L119" s="20"/>
    </row>
    <row r="120" spans="1:12" x14ac:dyDescent="0.25">
      <c r="A120" s="23" t="str">
        <f>IF(Values_Entered,A119+1,"")</f>
        <v/>
      </c>
      <c r="B120" s="24" t="str">
        <f t="shared" si="8"/>
        <v/>
      </c>
      <c r="C120" s="25" t="str">
        <f t="shared" si="12"/>
        <v/>
      </c>
      <c r="D120" s="25" t="str">
        <f t="shared" si="15"/>
        <v/>
      </c>
      <c r="E120" s="26" t="e">
        <f t="shared" si="9"/>
        <v>#VALUE!</v>
      </c>
      <c r="F120" s="25" t="e">
        <f t="shared" si="10"/>
        <v>#VALUE!</v>
      </c>
      <c r="G120" s="25" t="str">
        <f t="shared" si="13"/>
        <v/>
      </c>
      <c r="H120" s="25" t="str">
        <f t="shared" si="14"/>
        <v/>
      </c>
      <c r="I120" s="25" t="e">
        <f t="shared" si="11"/>
        <v>#VALUE!</v>
      </c>
      <c r="J120" s="25">
        <f>SUM($H$14:$H120)</f>
        <v>0</v>
      </c>
      <c r="K120" s="20"/>
      <c r="L120" s="20"/>
    </row>
    <row r="121" spans="1:12" x14ac:dyDescent="0.25">
      <c r="A121" s="23" t="str">
        <f>IF(Values_Entered,A120+1,"")</f>
        <v/>
      </c>
      <c r="B121" s="24" t="str">
        <f t="shared" si="8"/>
        <v/>
      </c>
      <c r="C121" s="25" t="str">
        <f t="shared" si="12"/>
        <v/>
      </c>
      <c r="D121" s="25" t="str">
        <f t="shared" si="15"/>
        <v/>
      </c>
      <c r="E121" s="26" t="e">
        <f t="shared" si="9"/>
        <v>#VALUE!</v>
      </c>
      <c r="F121" s="25" t="e">
        <f t="shared" si="10"/>
        <v>#VALUE!</v>
      </c>
      <c r="G121" s="25" t="str">
        <f t="shared" si="13"/>
        <v/>
      </c>
      <c r="H121" s="25" t="str">
        <f t="shared" si="14"/>
        <v/>
      </c>
      <c r="I121" s="25" t="e">
        <f t="shared" si="11"/>
        <v>#VALUE!</v>
      </c>
      <c r="J121" s="25">
        <f>SUM($H$14:$H121)</f>
        <v>0</v>
      </c>
      <c r="K121" s="20"/>
      <c r="L121" s="20"/>
    </row>
    <row r="122" spans="1:12" x14ac:dyDescent="0.25">
      <c r="A122" s="23" t="str">
        <f>IF(Values_Entered,A121+1,"")</f>
        <v/>
      </c>
      <c r="B122" s="24" t="str">
        <f t="shared" si="8"/>
        <v/>
      </c>
      <c r="C122" s="25" t="str">
        <f t="shared" si="12"/>
        <v/>
      </c>
      <c r="D122" s="25" t="str">
        <f t="shared" si="15"/>
        <v/>
      </c>
      <c r="E122" s="26" t="e">
        <f t="shared" si="9"/>
        <v>#VALUE!</v>
      </c>
      <c r="F122" s="25" t="e">
        <f t="shared" si="10"/>
        <v>#VALUE!</v>
      </c>
      <c r="G122" s="25" t="str">
        <f t="shared" si="13"/>
        <v/>
      </c>
      <c r="H122" s="25" t="str">
        <f t="shared" si="14"/>
        <v/>
      </c>
      <c r="I122" s="25" t="e">
        <f t="shared" si="11"/>
        <v>#VALUE!</v>
      </c>
      <c r="J122" s="25">
        <f>SUM($H$14:$H122)</f>
        <v>0</v>
      </c>
      <c r="K122" s="20"/>
      <c r="L122" s="20"/>
    </row>
    <row r="123" spans="1:12" x14ac:dyDescent="0.25">
      <c r="A123" s="23" t="str">
        <f>IF(Values_Entered,A122+1,"")</f>
        <v/>
      </c>
      <c r="B123" s="24" t="str">
        <f t="shared" si="8"/>
        <v/>
      </c>
      <c r="C123" s="25" t="str">
        <f t="shared" si="12"/>
        <v/>
      </c>
      <c r="D123" s="25" t="str">
        <f t="shared" si="15"/>
        <v/>
      </c>
      <c r="E123" s="26" t="e">
        <f t="shared" si="9"/>
        <v>#VALUE!</v>
      </c>
      <c r="F123" s="25" t="e">
        <f t="shared" si="10"/>
        <v>#VALUE!</v>
      </c>
      <c r="G123" s="25" t="str">
        <f t="shared" si="13"/>
        <v/>
      </c>
      <c r="H123" s="25" t="str">
        <f t="shared" si="14"/>
        <v/>
      </c>
      <c r="I123" s="25" t="e">
        <f t="shared" si="11"/>
        <v>#VALUE!</v>
      </c>
      <c r="J123" s="25">
        <f>SUM($H$14:$H123)</f>
        <v>0</v>
      </c>
      <c r="K123" s="20"/>
      <c r="L123" s="20"/>
    </row>
    <row r="124" spans="1:12" x14ac:dyDescent="0.25">
      <c r="A124" s="23" t="str">
        <f>IF(Values_Entered,A123+1,"")</f>
        <v/>
      </c>
      <c r="B124" s="24" t="str">
        <f t="shared" si="8"/>
        <v/>
      </c>
      <c r="C124" s="25" t="str">
        <f t="shared" si="12"/>
        <v/>
      </c>
      <c r="D124" s="25" t="str">
        <f t="shared" si="15"/>
        <v/>
      </c>
      <c r="E124" s="26" t="e">
        <f t="shared" si="9"/>
        <v>#VALUE!</v>
      </c>
      <c r="F124" s="25" t="e">
        <f t="shared" si="10"/>
        <v>#VALUE!</v>
      </c>
      <c r="G124" s="25" t="str">
        <f t="shared" si="13"/>
        <v/>
      </c>
      <c r="H124" s="25" t="str">
        <f t="shared" si="14"/>
        <v/>
      </c>
      <c r="I124" s="25" t="e">
        <f t="shared" si="11"/>
        <v>#VALUE!</v>
      </c>
      <c r="J124" s="25">
        <f>SUM($H$14:$H124)</f>
        <v>0</v>
      </c>
      <c r="K124" s="20"/>
      <c r="L124" s="20"/>
    </row>
    <row r="125" spans="1:12" x14ac:dyDescent="0.25">
      <c r="A125" s="23" t="str">
        <f>IF(Values_Entered,A124+1,"")</f>
        <v/>
      </c>
      <c r="B125" s="24" t="str">
        <f t="shared" si="8"/>
        <v/>
      </c>
      <c r="C125" s="25" t="str">
        <f t="shared" si="12"/>
        <v/>
      </c>
      <c r="D125" s="25" t="str">
        <f t="shared" si="15"/>
        <v/>
      </c>
      <c r="E125" s="26" t="e">
        <f t="shared" si="9"/>
        <v>#VALUE!</v>
      </c>
      <c r="F125" s="25" t="e">
        <f t="shared" si="10"/>
        <v>#VALUE!</v>
      </c>
      <c r="G125" s="25" t="str">
        <f t="shared" si="13"/>
        <v/>
      </c>
      <c r="H125" s="25" t="str">
        <f t="shared" si="14"/>
        <v/>
      </c>
      <c r="I125" s="25" t="e">
        <f t="shared" si="11"/>
        <v>#VALUE!</v>
      </c>
      <c r="J125" s="25">
        <f>SUM($H$14:$H125)</f>
        <v>0</v>
      </c>
      <c r="K125" s="20"/>
      <c r="L125" s="20"/>
    </row>
    <row r="126" spans="1:12" x14ac:dyDescent="0.25">
      <c r="A126" s="23" t="str">
        <f>IF(Values_Entered,A125+1,"")</f>
        <v/>
      </c>
      <c r="B126" s="24" t="str">
        <f t="shared" si="8"/>
        <v/>
      </c>
      <c r="C126" s="25" t="str">
        <f t="shared" si="12"/>
        <v/>
      </c>
      <c r="D126" s="25" t="str">
        <f t="shared" si="15"/>
        <v/>
      </c>
      <c r="E126" s="26" t="e">
        <f t="shared" si="9"/>
        <v>#VALUE!</v>
      </c>
      <c r="F126" s="25" t="e">
        <f t="shared" si="10"/>
        <v>#VALUE!</v>
      </c>
      <c r="G126" s="25" t="str">
        <f t="shared" si="13"/>
        <v/>
      </c>
      <c r="H126" s="25" t="str">
        <f t="shared" si="14"/>
        <v/>
      </c>
      <c r="I126" s="25" t="e">
        <f t="shared" si="11"/>
        <v>#VALUE!</v>
      </c>
      <c r="J126" s="25">
        <f>SUM($H$14:$H126)</f>
        <v>0</v>
      </c>
      <c r="K126" s="20"/>
      <c r="L126" s="20"/>
    </row>
    <row r="127" spans="1:12" x14ac:dyDescent="0.25">
      <c r="A127" s="23" t="str">
        <f>IF(Values_Entered,A126+1,"")</f>
        <v/>
      </c>
      <c r="B127" s="24" t="str">
        <f t="shared" si="8"/>
        <v/>
      </c>
      <c r="C127" s="25" t="str">
        <f t="shared" si="12"/>
        <v/>
      </c>
      <c r="D127" s="25" t="str">
        <f t="shared" si="15"/>
        <v/>
      </c>
      <c r="E127" s="26" t="e">
        <f t="shared" si="9"/>
        <v>#VALUE!</v>
      </c>
      <c r="F127" s="25" t="e">
        <f t="shared" si="10"/>
        <v>#VALUE!</v>
      </c>
      <c r="G127" s="25" t="str">
        <f t="shared" si="13"/>
        <v/>
      </c>
      <c r="H127" s="25" t="str">
        <f t="shared" si="14"/>
        <v/>
      </c>
      <c r="I127" s="25" t="e">
        <f t="shared" si="11"/>
        <v>#VALUE!</v>
      </c>
      <c r="J127" s="25">
        <f>SUM($H$14:$H127)</f>
        <v>0</v>
      </c>
      <c r="K127" s="20"/>
      <c r="L127" s="20"/>
    </row>
    <row r="128" spans="1:12" x14ac:dyDescent="0.25">
      <c r="A128" s="23" t="str">
        <f>IF(Values_Entered,A127+1,"")</f>
        <v/>
      </c>
      <c r="B128" s="24" t="str">
        <f t="shared" si="8"/>
        <v/>
      </c>
      <c r="C128" s="25" t="str">
        <f t="shared" si="12"/>
        <v/>
      </c>
      <c r="D128" s="25" t="str">
        <f t="shared" si="15"/>
        <v/>
      </c>
      <c r="E128" s="26" t="e">
        <f t="shared" si="9"/>
        <v>#VALUE!</v>
      </c>
      <c r="F128" s="25" t="e">
        <f t="shared" si="10"/>
        <v>#VALUE!</v>
      </c>
      <c r="G128" s="25" t="str">
        <f t="shared" si="13"/>
        <v/>
      </c>
      <c r="H128" s="25" t="str">
        <f t="shared" si="14"/>
        <v/>
      </c>
      <c r="I128" s="25" t="e">
        <f t="shared" si="11"/>
        <v>#VALUE!</v>
      </c>
      <c r="J128" s="25">
        <f>SUM($H$14:$H128)</f>
        <v>0</v>
      </c>
      <c r="K128" s="20"/>
      <c r="L128" s="20"/>
    </row>
    <row r="129" spans="1:12" x14ac:dyDescent="0.25">
      <c r="A129" s="23" t="str">
        <f>IF(Values_Entered,A128+1,"")</f>
        <v/>
      </c>
      <c r="B129" s="24" t="str">
        <f t="shared" si="8"/>
        <v/>
      </c>
      <c r="C129" s="25" t="str">
        <f t="shared" si="12"/>
        <v/>
      </c>
      <c r="D129" s="25" t="str">
        <f t="shared" si="15"/>
        <v/>
      </c>
      <c r="E129" s="26" t="e">
        <f t="shared" si="9"/>
        <v>#VALUE!</v>
      </c>
      <c r="F129" s="25" t="e">
        <f t="shared" si="10"/>
        <v>#VALUE!</v>
      </c>
      <c r="G129" s="25" t="str">
        <f t="shared" si="13"/>
        <v/>
      </c>
      <c r="H129" s="25" t="str">
        <f t="shared" si="14"/>
        <v/>
      </c>
      <c r="I129" s="25" t="e">
        <f t="shared" si="11"/>
        <v>#VALUE!</v>
      </c>
      <c r="J129" s="25">
        <f>SUM($H$14:$H129)</f>
        <v>0</v>
      </c>
      <c r="K129" s="20"/>
      <c r="L129" s="20"/>
    </row>
    <row r="130" spans="1:12" x14ac:dyDescent="0.25">
      <c r="A130" s="23" t="str">
        <f>IF(Values_Entered,A129+1,"")</f>
        <v/>
      </c>
      <c r="B130" s="24" t="str">
        <f t="shared" si="8"/>
        <v/>
      </c>
      <c r="C130" s="25" t="str">
        <f t="shared" si="12"/>
        <v/>
      </c>
      <c r="D130" s="25" t="str">
        <f t="shared" si="15"/>
        <v/>
      </c>
      <c r="E130" s="26" t="e">
        <f t="shared" si="9"/>
        <v>#VALUE!</v>
      </c>
      <c r="F130" s="25" t="e">
        <f t="shared" si="10"/>
        <v>#VALUE!</v>
      </c>
      <c r="G130" s="25" t="str">
        <f t="shared" si="13"/>
        <v/>
      </c>
      <c r="H130" s="25" t="str">
        <f t="shared" si="14"/>
        <v/>
      </c>
      <c r="I130" s="25" t="e">
        <f t="shared" si="11"/>
        <v>#VALUE!</v>
      </c>
      <c r="J130" s="25">
        <f>SUM($H$14:$H130)</f>
        <v>0</v>
      </c>
      <c r="K130" s="20"/>
      <c r="L130" s="20"/>
    </row>
    <row r="131" spans="1:12" x14ac:dyDescent="0.25">
      <c r="A131" s="23" t="str">
        <f>IF(Values_Entered,A130+1,"")</f>
        <v/>
      </c>
      <c r="B131" s="24" t="str">
        <f t="shared" si="8"/>
        <v/>
      </c>
      <c r="C131" s="25" t="str">
        <f t="shared" si="12"/>
        <v/>
      </c>
      <c r="D131" s="25" t="str">
        <f t="shared" si="15"/>
        <v/>
      </c>
      <c r="E131" s="26" t="e">
        <f t="shared" si="9"/>
        <v>#VALUE!</v>
      </c>
      <c r="F131" s="25" t="e">
        <f t="shared" si="10"/>
        <v>#VALUE!</v>
      </c>
      <c r="G131" s="25" t="str">
        <f t="shared" si="13"/>
        <v/>
      </c>
      <c r="H131" s="25" t="str">
        <f t="shared" si="14"/>
        <v/>
      </c>
      <c r="I131" s="25" t="e">
        <f t="shared" si="11"/>
        <v>#VALUE!</v>
      </c>
      <c r="J131" s="25">
        <f>SUM($H$14:$H131)</f>
        <v>0</v>
      </c>
      <c r="K131" s="20"/>
      <c r="L131" s="20"/>
    </row>
    <row r="132" spans="1:12" x14ac:dyDescent="0.25">
      <c r="A132" s="23" t="str">
        <f>IF(Values_Entered,A131+1,"")</f>
        <v/>
      </c>
      <c r="B132" s="24" t="str">
        <f t="shared" si="8"/>
        <v/>
      </c>
      <c r="C132" s="25" t="str">
        <f t="shared" si="12"/>
        <v/>
      </c>
      <c r="D132" s="25" t="str">
        <f t="shared" si="15"/>
        <v/>
      </c>
      <c r="E132" s="26" t="e">
        <f t="shared" si="9"/>
        <v>#VALUE!</v>
      </c>
      <c r="F132" s="25" t="e">
        <f t="shared" si="10"/>
        <v>#VALUE!</v>
      </c>
      <c r="G132" s="25" t="str">
        <f t="shared" si="13"/>
        <v/>
      </c>
      <c r="H132" s="25" t="str">
        <f t="shared" si="14"/>
        <v/>
      </c>
      <c r="I132" s="25" t="e">
        <f t="shared" si="11"/>
        <v>#VALUE!</v>
      </c>
      <c r="J132" s="25">
        <f>SUM($H$14:$H132)</f>
        <v>0</v>
      </c>
      <c r="K132" s="20"/>
      <c r="L132" s="20"/>
    </row>
    <row r="133" spans="1:12" x14ac:dyDescent="0.25">
      <c r="A133" s="23" t="str">
        <f>IF(Values_Entered,A132+1,"")</f>
        <v/>
      </c>
      <c r="B133" s="24" t="str">
        <f t="shared" si="8"/>
        <v/>
      </c>
      <c r="C133" s="25" t="str">
        <f t="shared" si="12"/>
        <v/>
      </c>
      <c r="D133" s="25" t="str">
        <f t="shared" si="15"/>
        <v/>
      </c>
      <c r="E133" s="26" t="e">
        <f t="shared" si="9"/>
        <v>#VALUE!</v>
      </c>
      <c r="F133" s="25" t="e">
        <f t="shared" si="10"/>
        <v>#VALUE!</v>
      </c>
      <c r="G133" s="25" t="str">
        <f t="shared" si="13"/>
        <v/>
      </c>
      <c r="H133" s="25" t="str">
        <f t="shared" si="14"/>
        <v/>
      </c>
      <c r="I133" s="25" t="e">
        <f t="shared" si="11"/>
        <v>#VALUE!</v>
      </c>
      <c r="J133" s="25">
        <f>SUM($H$14:$H133)</f>
        <v>0</v>
      </c>
      <c r="K133" s="20"/>
      <c r="L133" s="20"/>
    </row>
    <row r="134" spans="1:12" x14ac:dyDescent="0.25">
      <c r="A134" s="23" t="str">
        <f>IF(Values_Entered,A133+1,"")</f>
        <v/>
      </c>
      <c r="B134" s="24" t="str">
        <f t="shared" si="8"/>
        <v/>
      </c>
      <c r="C134" s="25" t="str">
        <f t="shared" si="12"/>
        <v/>
      </c>
      <c r="D134" s="25" t="str">
        <f t="shared" si="15"/>
        <v/>
      </c>
      <c r="E134" s="26" t="e">
        <f t="shared" si="9"/>
        <v>#VALUE!</v>
      </c>
      <c r="F134" s="25" t="e">
        <f t="shared" si="10"/>
        <v>#VALUE!</v>
      </c>
      <c r="G134" s="25" t="str">
        <f t="shared" si="13"/>
        <v/>
      </c>
      <c r="H134" s="25" t="str">
        <f t="shared" si="14"/>
        <v/>
      </c>
      <c r="I134" s="25" t="e">
        <f t="shared" si="11"/>
        <v>#VALUE!</v>
      </c>
      <c r="J134" s="25">
        <f>SUM($H$14:$H134)</f>
        <v>0</v>
      </c>
      <c r="K134" s="20"/>
      <c r="L134" s="20"/>
    </row>
    <row r="135" spans="1:12" x14ac:dyDescent="0.25">
      <c r="A135" s="23" t="str">
        <f>IF(Values_Entered,A134+1,"")</f>
        <v/>
      </c>
      <c r="B135" s="24" t="str">
        <f t="shared" si="8"/>
        <v/>
      </c>
      <c r="C135" s="25" t="str">
        <f t="shared" si="12"/>
        <v/>
      </c>
      <c r="D135" s="25" t="str">
        <f t="shared" si="15"/>
        <v/>
      </c>
      <c r="E135" s="26" t="e">
        <f t="shared" si="9"/>
        <v>#VALUE!</v>
      </c>
      <c r="F135" s="25" t="e">
        <f t="shared" si="10"/>
        <v>#VALUE!</v>
      </c>
      <c r="G135" s="25" t="str">
        <f t="shared" si="13"/>
        <v/>
      </c>
      <c r="H135" s="25" t="str">
        <f t="shared" si="14"/>
        <v/>
      </c>
      <c r="I135" s="25" t="e">
        <f t="shared" si="11"/>
        <v>#VALUE!</v>
      </c>
      <c r="J135" s="25">
        <f>SUM($H$14:$H135)</f>
        <v>0</v>
      </c>
      <c r="K135" s="20"/>
      <c r="L135" s="20"/>
    </row>
    <row r="136" spans="1:12" x14ac:dyDescent="0.25">
      <c r="A136" s="23" t="str">
        <f>IF(Values_Entered,A135+1,"")</f>
        <v/>
      </c>
      <c r="B136" s="24" t="str">
        <f t="shared" si="8"/>
        <v/>
      </c>
      <c r="C136" s="25" t="str">
        <f t="shared" si="12"/>
        <v/>
      </c>
      <c r="D136" s="25" t="str">
        <f t="shared" si="15"/>
        <v/>
      </c>
      <c r="E136" s="26" t="e">
        <f t="shared" si="9"/>
        <v>#VALUE!</v>
      </c>
      <c r="F136" s="25" t="e">
        <f t="shared" si="10"/>
        <v>#VALUE!</v>
      </c>
      <c r="G136" s="25" t="str">
        <f t="shared" si="13"/>
        <v/>
      </c>
      <c r="H136" s="25" t="str">
        <f t="shared" si="14"/>
        <v/>
      </c>
      <c r="I136" s="25" t="e">
        <f t="shared" si="11"/>
        <v>#VALUE!</v>
      </c>
      <c r="J136" s="25">
        <f>SUM($H$14:$H136)</f>
        <v>0</v>
      </c>
      <c r="K136" s="20"/>
      <c r="L136" s="20"/>
    </row>
    <row r="137" spans="1:12" x14ac:dyDescent="0.25">
      <c r="A137" s="23" t="str">
        <f>IF(Values_Entered,A136+1,"")</f>
        <v/>
      </c>
      <c r="B137" s="24" t="str">
        <f t="shared" si="8"/>
        <v/>
      </c>
      <c r="C137" s="25" t="str">
        <f t="shared" si="12"/>
        <v/>
      </c>
      <c r="D137" s="25" t="str">
        <f t="shared" si="15"/>
        <v/>
      </c>
      <c r="E137" s="26" t="e">
        <f t="shared" si="9"/>
        <v>#VALUE!</v>
      </c>
      <c r="F137" s="25" t="e">
        <f t="shared" si="10"/>
        <v>#VALUE!</v>
      </c>
      <c r="G137" s="25" t="str">
        <f t="shared" si="13"/>
        <v/>
      </c>
      <c r="H137" s="25" t="str">
        <f t="shared" si="14"/>
        <v/>
      </c>
      <c r="I137" s="25" t="e">
        <f t="shared" si="11"/>
        <v>#VALUE!</v>
      </c>
      <c r="J137" s="25">
        <f>SUM($H$14:$H137)</f>
        <v>0</v>
      </c>
      <c r="K137" s="20"/>
      <c r="L137" s="20"/>
    </row>
    <row r="138" spans="1:12" x14ac:dyDescent="0.25">
      <c r="A138" s="23" t="str">
        <f>IF(Values_Entered,A137+1,"")</f>
        <v/>
      </c>
      <c r="B138" s="24" t="str">
        <f t="shared" si="8"/>
        <v/>
      </c>
      <c r="C138" s="25" t="str">
        <f t="shared" si="12"/>
        <v/>
      </c>
      <c r="D138" s="25" t="str">
        <f t="shared" si="15"/>
        <v/>
      </c>
      <c r="E138" s="26" t="e">
        <f t="shared" si="9"/>
        <v>#VALUE!</v>
      </c>
      <c r="F138" s="25" t="e">
        <f t="shared" si="10"/>
        <v>#VALUE!</v>
      </c>
      <c r="G138" s="25" t="str">
        <f t="shared" si="13"/>
        <v/>
      </c>
      <c r="H138" s="25" t="str">
        <f t="shared" si="14"/>
        <v/>
      </c>
      <c r="I138" s="25" t="e">
        <f t="shared" si="11"/>
        <v>#VALUE!</v>
      </c>
      <c r="J138" s="25">
        <f>SUM($H$14:$H138)</f>
        <v>0</v>
      </c>
      <c r="K138" s="20"/>
      <c r="L138" s="20"/>
    </row>
    <row r="139" spans="1:12" x14ac:dyDescent="0.25">
      <c r="A139" s="23" t="str">
        <f>IF(Values_Entered,A138+1,"")</f>
        <v/>
      </c>
      <c r="B139" s="24" t="str">
        <f t="shared" si="8"/>
        <v/>
      </c>
      <c r="C139" s="25" t="str">
        <f t="shared" si="12"/>
        <v/>
      </c>
      <c r="D139" s="25" t="str">
        <f t="shared" si="15"/>
        <v/>
      </c>
      <c r="E139" s="26" t="e">
        <f t="shared" si="9"/>
        <v>#VALUE!</v>
      </c>
      <c r="F139" s="25" t="e">
        <f t="shared" si="10"/>
        <v>#VALUE!</v>
      </c>
      <c r="G139" s="25" t="str">
        <f t="shared" si="13"/>
        <v/>
      </c>
      <c r="H139" s="25" t="str">
        <f t="shared" si="14"/>
        <v/>
      </c>
      <c r="I139" s="25" t="e">
        <f t="shared" si="11"/>
        <v>#VALUE!</v>
      </c>
      <c r="J139" s="25">
        <f>SUM($H$14:$H139)</f>
        <v>0</v>
      </c>
      <c r="K139" s="20"/>
      <c r="L139" s="20"/>
    </row>
    <row r="140" spans="1:12" x14ac:dyDescent="0.25">
      <c r="A140" s="23" t="str">
        <f>IF(Values_Entered,A139+1,"")</f>
        <v/>
      </c>
      <c r="B140" s="24" t="str">
        <f t="shared" si="8"/>
        <v/>
      </c>
      <c r="C140" s="25" t="str">
        <f t="shared" si="12"/>
        <v/>
      </c>
      <c r="D140" s="25" t="str">
        <f t="shared" si="15"/>
        <v/>
      </c>
      <c r="E140" s="26" t="e">
        <f t="shared" si="9"/>
        <v>#VALUE!</v>
      </c>
      <c r="F140" s="25" t="e">
        <f t="shared" si="10"/>
        <v>#VALUE!</v>
      </c>
      <c r="G140" s="25" t="str">
        <f t="shared" si="13"/>
        <v/>
      </c>
      <c r="H140" s="25" t="str">
        <f t="shared" si="14"/>
        <v/>
      </c>
      <c r="I140" s="25" t="e">
        <f t="shared" si="11"/>
        <v>#VALUE!</v>
      </c>
      <c r="J140" s="25">
        <f>SUM($H$14:$H140)</f>
        <v>0</v>
      </c>
      <c r="K140" s="20"/>
      <c r="L140" s="20"/>
    </row>
    <row r="141" spans="1:12" x14ac:dyDescent="0.25">
      <c r="A141" s="23" t="str">
        <f>IF(Values_Entered,A140+1,"")</f>
        <v/>
      </c>
      <c r="B141" s="24" t="str">
        <f t="shared" si="8"/>
        <v/>
      </c>
      <c r="C141" s="25" t="str">
        <f t="shared" si="12"/>
        <v/>
      </c>
      <c r="D141" s="25" t="str">
        <f t="shared" si="15"/>
        <v/>
      </c>
      <c r="E141" s="26" t="e">
        <f t="shared" si="9"/>
        <v>#VALUE!</v>
      </c>
      <c r="F141" s="25" t="e">
        <f t="shared" si="10"/>
        <v>#VALUE!</v>
      </c>
      <c r="G141" s="25" t="str">
        <f t="shared" si="13"/>
        <v/>
      </c>
      <c r="H141" s="25" t="str">
        <f t="shared" si="14"/>
        <v/>
      </c>
      <c r="I141" s="25" t="e">
        <f t="shared" si="11"/>
        <v>#VALUE!</v>
      </c>
      <c r="J141" s="25">
        <f>SUM($H$14:$H141)</f>
        <v>0</v>
      </c>
      <c r="K141" s="20"/>
      <c r="L141" s="20"/>
    </row>
    <row r="142" spans="1:12" x14ac:dyDescent="0.25">
      <c r="A142" s="23" t="str">
        <f>IF(Values_Entered,A141+1,"")</f>
        <v/>
      </c>
      <c r="B142" s="24" t="str">
        <f t="shared" ref="B142:B205" si="16">IF(Pay_Num&lt;&gt;"",DATE(YEAR(Loan_Start),MONTH(Loan_Start)+(Pay_Num)*12/Num_Pmt_Per_Year,DAY(Loan_Start)),"")</f>
        <v/>
      </c>
      <c r="C142" s="25" t="str">
        <f t="shared" si="12"/>
        <v/>
      </c>
      <c r="D142" s="25" t="str">
        <f t="shared" si="15"/>
        <v/>
      </c>
      <c r="E142" s="26" t="e">
        <f t="shared" ref="E142:E205" si="17">IF(AND(Pay_Num&lt;&gt;"",Sched_Pay+Scheduled_Extra_Payments&lt;Beg_Bal),Scheduled_Extra_Payments,IF(AND(Pay_Num&lt;&gt;"",Beg_Bal-Sched_Pay&gt;0),Beg_Bal-Sched_Pay,IF(Pay_Num&lt;&gt;"",0,"")))</f>
        <v>#VALUE!</v>
      </c>
      <c r="F142" s="25" t="e">
        <f t="shared" ref="F142:F205" si="18">IF(AND(Pay_Num&lt;&gt;"",Sched_Pay+Extra_Pay&lt;Beg_Bal),Sched_Pay+Extra_Pay,IF(Pay_Num&lt;&gt;"",Beg_Bal,""))</f>
        <v>#VALUE!</v>
      </c>
      <c r="G142" s="25" t="str">
        <f t="shared" si="13"/>
        <v/>
      </c>
      <c r="H142" s="25" t="str">
        <f t="shared" si="14"/>
        <v/>
      </c>
      <c r="I142" s="25" t="e">
        <f t="shared" ref="I142:I205" si="19">IF(AND(Pay_Num&lt;&gt;"",Sched_Pay+Extra_Pay&lt;Beg_Bal),Beg_Bal-Princ,IF(Pay_Num&lt;&gt;"",0,""))</f>
        <v>#VALUE!</v>
      </c>
      <c r="J142" s="25">
        <f>SUM($H$14:$H142)</f>
        <v>0</v>
      </c>
      <c r="K142" s="20"/>
      <c r="L142" s="20"/>
    </row>
    <row r="143" spans="1:12" x14ac:dyDescent="0.25">
      <c r="A143" s="23" t="str">
        <f>IF(Values_Entered,A142+1,"")</f>
        <v/>
      </c>
      <c r="B143" s="24" t="str">
        <f t="shared" si="16"/>
        <v/>
      </c>
      <c r="C143" s="25" t="str">
        <f t="shared" ref="C143:C206" si="20">IF(Pay_Num&lt;&gt;"",I142,"")</f>
        <v/>
      </c>
      <c r="D143" s="25" t="str">
        <f t="shared" si="15"/>
        <v/>
      </c>
      <c r="E143" s="26" t="e">
        <f t="shared" si="17"/>
        <v>#VALUE!</v>
      </c>
      <c r="F143" s="25" t="e">
        <f t="shared" si="18"/>
        <v>#VALUE!</v>
      </c>
      <c r="G143" s="25" t="str">
        <f t="shared" ref="G143:G206" si="21">IF(Pay_Num&lt;&gt;"",Total_Pay-Int,"")</f>
        <v/>
      </c>
      <c r="H143" s="25" t="str">
        <f t="shared" ref="H143:H206" si="22">IF(Pay_Num&lt;&gt;"",Beg_Bal*Interest_Rate/Num_Pmt_Per_Year,"")</f>
        <v/>
      </c>
      <c r="I143" s="25" t="e">
        <f t="shared" si="19"/>
        <v>#VALUE!</v>
      </c>
      <c r="J143" s="25">
        <f>SUM($H$14:$H143)</f>
        <v>0</v>
      </c>
      <c r="K143" s="20"/>
      <c r="L143" s="20"/>
    </row>
    <row r="144" spans="1:12" x14ac:dyDescent="0.25">
      <c r="A144" s="23" t="str">
        <f>IF(Values_Entered,A143+1,"")</f>
        <v/>
      </c>
      <c r="B144" s="24" t="str">
        <f t="shared" si="16"/>
        <v/>
      </c>
      <c r="C144" s="25" t="str">
        <f t="shared" si="20"/>
        <v/>
      </c>
      <c r="D144" s="25" t="str">
        <f t="shared" ref="D144:D207" si="23">IF(Pay_Num&lt;&gt;"",Scheduled_Monthly_Payment,"")</f>
        <v/>
      </c>
      <c r="E144" s="26" t="e">
        <f t="shared" si="17"/>
        <v>#VALUE!</v>
      </c>
      <c r="F144" s="25" t="e">
        <f t="shared" si="18"/>
        <v>#VALUE!</v>
      </c>
      <c r="G144" s="25" t="str">
        <f t="shared" si="21"/>
        <v/>
      </c>
      <c r="H144" s="25" t="str">
        <f t="shared" si="22"/>
        <v/>
      </c>
      <c r="I144" s="25" t="e">
        <f t="shared" si="19"/>
        <v>#VALUE!</v>
      </c>
      <c r="J144" s="25">
        <f>SUM($H$14:$H144)</f>
        <v>0</v>
      </c>
      <c r="K144" s="20"/>
      <c r="L144" s="20"/>
    </row>
    <row r="145" spans="1:12" x14ac:dyDescent="0.25">
      <c r="A145" s="23" t="str">
        <f>IF(Values_Entered,A144+1,"")</f>
        <v/>
      </c>
      <c r="B145" s="24" t="str">
        <f t="shared" si="16"/>
        <v/>
      </c>
      <c r="C145" s="25" t="str">
        <f t="shared" si="20"/>
        <v/>
      </c>
      <c r="D145" s="25" t="str">
        <f t="shared" si="23"/>
        <v/>
      </c>
      <c r="E145" s="26" t="e">
        <f t="shared" si="17"/>
        <v>#VALUE!</v>
      </c>
      <c r="F145" s="25" t="e">
        <f t="shared" si="18"/>
        <v>#VALUE!</v>
      </c>
      <c r="G145" s="25" t="str">
        <f t="shared" si="21"/>
        <v/>
      </c>
      <c r="H145" s="25" t="str">
        <f t="shared" si="22"/>
        <v/>
      </c>
      <c r="I145" s="25" t="e">
        <f t="shared" si="19"/>
        <v>#VALUE!</v>
      </c>
      <c r="J145" s="25">
        <f>SUM($H$14:$H145)</f>
        <v>0</v>
      </c>
      <c r="K145" s="20"/>
      <c r="L145" s="20"/>
    </row>
    <row r="146" spans="1:12" x14ac:dyDescent="0.25">
      <c r="A146" s="23" t="str">
        <f>IF(Values_Entered,A145+1,"")</f>
        <v/>
      </c>
      <c r="B146" s="24" t="str">
        <f t="shared" si="16"/>
        <v/>
      </c>
      <c r="C146" s="25" t="str">
        <f t="shared" si="20"/>
        <v/>
      </c>
      <c r="D146" s="25" t="str">
        <f t="shared" si="23"/>
        <v/>
      </c>
      <c r="E146" s="26" t="e">
        <f t="shared" si="17"/>
        <v>#VALUE!</v>
      </c>
      <c r="F146" s="25" t="e">
        <f t="shared" si="18"/>
        <v>#VALUE!</v>
      </c>
      <c r="G146" s="25" t="str">
        <f t="shared" si="21"/>
        <v/>
      </c>
      <c r="H146" s="25" t="str">
        <f t="shared" si="22"/>
        <v/>
      </c>
      <c r="I146" s="25" t="e">
        <f t="shared" si="19"/>
        <v>#VALUE!</v>
      </c>
      <c r="J146" s="25">
        <f>SUM($H$14:$H146)</f>
        <v>0</v>
      </c>
      <c r="K146" s="20"/>
      <c r="L146" s="20"/>
    </row>
    <row r="147" spans="1:12" x14ac:dyDescent="0.25">
      <c r="A147" s="23" t="str">
        <f>IF(Values_Entered,A146+1,"")</f>
        <v/>
      </c>
      <c r="B147" s="24" t="str">
        <f t="shared" si="16"/>
        <v/>
      </c>
      <c r="C147" s="25" t="str">
        <f t="shared" si="20"/>
        <v/>
      </c>
      <c r="D147" s="25" t="str">
        <f t="shared" si="23"/>
        <v/>
      </c>
      <c r="E147" s="26" t="e">
        <f t="shared" si="17"/>
        <v>#VALUE!</v>
      </c>
      <c r="F147" s="25" t="e">
        <f t="shared" si="18"/>
        <v>#VALUE!</v>
      </c>
      <c r="G147" s="25" t="str">
        <f t="shared" si="21"/>
        <v/>
      </c>
      <c r="H147" s="25" t="str">
        <f t="shared" si="22"/>
        <v/>
      </c>
      <c r="I147" s="25" t="e">
        <f t="shared" si="19"/>
        <v>#VALUE!</v>
      </c>
      <c r="J147" s="25">
        <f>SUM($H$14:$H147)</f>
        <v>0</v>
      </c>
      <c r="K147" s="20"/>
      <c r="L147" s="20"/>
    </row>
    <row r="148" spans="1:12" x14ac:dyDescent="0.25">
      <c r="A148" s="23" t="str">
        <f>IF(Values_Entered,A147+1,"")</f>
        <v/>
      </c>
      <c r="B148" s="24" t="str">
        <f t="shared" si="16"/>
        <v/>
      </c>
      <c r="C148" s="25" t="str">
        <f t="shared" si="20"/>
        <v/>
      </c>
      <c r="D148" s="25" t="str">
        <f t="shared" si="23"/>
        <v/>
      </c>
      <c r="E148" s="26" t="e">
        <f t="shared" si="17"/>
        <v>#VALUE!</v>
      </c>
      <c r="F148" s="25" t="e">
        <f t="shared" si="18"/>
        <v>#VALUE!</v>
      </c>
      <c r="G148" s="25" t="str">
        <f t="shared" si="21"/>
        <v/>
      </c>
      <c r="H148" s="25" t="str">
        <f t="shared" si="22"/>
        <v/>
      </c>
      <c r="I148" s="25" t="e">
        <f t="shared" si="19"/>
        <v>#VALUE!</v>
      </c>
      <c r="J148" s="25">
        <f>SUM($H$14:$H148)</f>
        <v>0</v>
      </c>
      <c r="K148" s="20"/>
      <c r="L148" s="20"/>
    </row>
    <row r="149" spans="1:12" x14ac:dyDescent="0.25">
      <c r="A149" s="23" t="str">
        <f>IF(Values_Entered,A148+1,"")</f>
        <v/>
      </c>
      <c r="B149" s="24" t="str">
        <f t="shared" si="16"/>
        <v/>
      </c>
      <c r="C149" s="25" t="str">
        <f t="shared" si="20"/>
        <v/>
      </c>
      <c r="D149" s="25" t="str">
        <f t="shared" si="23"/>
        <v/>
      </c>
      <c r="E149" s="26" t="e">
        <f t="shared" si="17"/>
        <v>#VALUE!</v>
      </c>
      <c r="F149" s="25" t="e">
        <f t="shared" si="18"/>
        <v>#VALUE!</v>
      </c>
      <c r="G149" s="25" t="str">
        <f t="shared" si="21"/>
        <v/>
      </c>
      <c r="H149" s="25" t="str">
        <f t="shared" si="22"/>
        <v/>
      </c>
      <c r="I149" s="25" t="e">
        <f t="shared" si="19"/>
        <v>#VALUE!</v>
      </c>
      <c r="J149" s="25">
        <f>SUM($H$14:$H149)</f>
        <v>0</v>
      </c>
      <c r="K149" s="20"/>
      <c r="L149" s="20"/>
    </row>
    <row r="150" spans="1:12" x14ac:dyDescent="0.25">
      <c r="A150" s="23" t="str">
        <f>IF(Values_Entered,A149+1,"")</f>
        <v/>
      </c>
      <c r="B150" s="24" t="str">
        <f t="shared" si="16"/>
        <v/>
      </c>
      <c r="C150" s="25" t="str">
        <f t="shared" si="20"/>
        <v/>
      </c>
      <c r="D150" s="25" t="str">
        <f t="shared" si="23"/>
        <v/>
      </c>
      <c r="E150" s="26" t="e">
        <f t="shared" si="17"/>
        <v>#VALUE!</v>
      </c>
      <c r="F150" s="25" t="e">
        <f t="shared" si="18"/>
        <v>#VALUE!</v>
      </c>
      <c r="G150" s="25" t="str">
        <f t="shared" si="21"/>
        <v/>
      </c>
      <c r="H150" s="25" t="str">
        <f t="shared" si="22"/>
        <v/>
      </c>
      <c r="I150" s="25" t="e">
        <f t="shared" si="19"/>
        <v>#VALUE!</v>
      </c>
      <c r="J150" s="25">
        <f>SUM($H$14:$H150)</f>
        <v>0</v>
      </c>
      <c r="K150" s="20"/>
      <c r="L150" s="20"/>
    </row>
    <row r="151" spans="1:12" x14ac:dyDescent="0.25">
      <c r="A151" s="23" t="str">
        <f>IF(Values_Entered,A150+1,"")</f>
        <v/>
      </c>
      <c r="B151" s="24" t="str">
        <f t="shared" si="16"/>
        <v/>
      </c>
      <c r="C151" s="25" t="str">
        <f t="shared" si="20"/>
        <v/>
      </c>
      <c r="D151" s="25" t="str">
        <f t="shared" si="23"/>
        <v/>
      </c>
      <c r="E151" s="26" t="e">
        <f t="shared" si="17"/>
        <v>#VALUE!</v>
      </c>
      <c r="F151" s="25" t="e">
        <f t="shared" si="18"/>
        <v>#VALUE!</v>
      </c>
      <c r="G151" s="25" t="str">
        <f t="shared" si="21"/>
        <v/>
      </c>
      <c r="H151" s="25" t="str">
        <f t="shared" si="22"/>
        <v/>
      </c>
      <c r="I151" s="25" t="e">
        <f t="shared" si="19"/>
        <v>#VALUE!</v>
      </c>
      <c r="J151" s="25">
        <f>SUM($H$14:$H151)</f>
        <v>0</v>
      </c>
      <c r="K151" s="20"/>
      <c r="L151" s="20"/>
    </row>
    <row r="152" spans="1:12" x14ac:dyDescent="0.25">
      <c r="A152" s="23" t="str">
        <f>IF(Values_Entered,A151+1,"")</f>
        <v/>
      </c>
      <c r="B152" s="24" t="str">
        <f t="shared" si="16"/>
        <v/>
      </c>
      <c r="C152" s="25" t="str">
        <f t="shared" si="20"/>
        <v/>
      </c>
      <c r="D152" s="25" t="str">
        <f t="shared" si="23"/>
        <v/>
      </c>
      <c r="E152" s="26" t="e">
        <f t="shared" si="17"/>
        <v>#VALUE!</v>
      </c>
      <c r="F152" s="25" t="e">
        <f t="shared" si="18"/>
        <v>#VALUE!</v>
      </c>
      <c r="G152" s="25" t="str">
        <f t="shared" si="21"/>
        <v/>
      </c>
      <c r="H152" s="25" t="str">
        <f t="shared" si="22"/>
        <v/>
      </c>
      <c r="I152" s="25" t="e">
        <f t="shared" si="19"/>
        <v>#VALUE!</v>
      </c>
      <c r="J152" s="25">
        <f>SUM($H$14:$H152)</f>
        <v>0</v>
      </c>
      <c r="K152" s="20"/>
      <c r="L152" s="20"/>
    </row>
    <row r="153" spans="1:12" x14ac:dyDescent="0.25">
      <c r="A153" s="23" t="str">
        <f>IF(Values_Entered,A152+1,"")</f>
        <v/>
      </c>
      <c r="B153" s="24" t="str">
        <f t="shared" si="16"/>
        <v/>
      </c>
      <c r="C153" s="25" t="str">
        <f t="shared" si="20"/>
        <v/>
      </c>
      <c r="D153" s="25" t="str">
        <f t="shared" si="23"/>
        <v/>
      </c>
      <c r="E153" s="26" t="e">
        <f t="shared" si="17"/>
        <v>#VALUE!</v>
      </c>
      <c r="F153" s="25" t="e">
        <f t="shared" si="18"/>
        <v>#VALUE!</v>
      </c>
      <c r="G153" s="25" t="str">
        <f t="shared" si="21"/>
        <v/>
      </c>
      <c r="H153" s="25" t="str">
        <f t="shared" si="22"/>
        <v/>
      </c>
      <c r="I153" s="25" t="e">
        <f t="shared" si="19"/>
        <v>#VALUE!</v>
      </c>
      <c r="J153" s="25">
        <f>SUM($H$14:$H153)</f>
        <v>0</v>
      </c>
      <c r="K153" s="20"/>
      <c r="L153" s="20"/>
    </row>
    <row r="154" spans="1:12" x14ac:dyDescent="0.25">
      <c r="A154" s="23" t="str">
        <f>IF(Values_Entered,A153+1,"")</f>
        <v/>
      </c>
      <c r="B154" s="24" t="str">
        <f t="shared" si="16"/>
        <v/>
      </c>
      <c r="C154" s="25" t="str">
        <f t="shared" si="20"/>
        <v/>
      </c>
      <c r="D154" s="25" t="str">
        <f t="shared" si="23"/>
        <v/>
      </c>
      <c r="E154" s="26" t="e">
        <f t="shared" si="17"/>
        <v>#VALUE!</v>
      </c>
      <c r="F154" s="25" t="e">
        <f t="shared" si="18"/>
        <v>#VALUE!</v>
      </c>
      <c r="G154" s="25" t="str">
        <f t="shared" si="21"/>
        <v/>
      </c>
      <c r="H154" s="25" t="str">
        <f t="shared" si="22"/>
        <v/>
      </c>
      <c r="I154" s="25" t="e">
        <f t="shared" si="19"/>
        <v>#VALUE!</v>
      </c>
      <c r="J154" s="25">
        <f>SUM($H$14:$H154)</f>
        <v>0</v>
      </c>
      <c r="K154" s="20"/>
      <c r="L154" s="20"/>
    </row>
    <row r="155" spans="1:12" x14ac:dyDescent="0.25">
      <c r="A155" s="23" t="str">
        <f>IF(Values_Entered,A154+1,"")</f>
        <v/>
      </c>
      <c r="B155" s="24" t="str">
        <f t="shared" si="16"/>
        <v/>
      </c>
      <c r="C155" s="25" t="str">
        <f t="shared" si="20"/>
        <v/>
      </c>
      <c r="D155" s="25" t="str">
        <f t="shared" si="23"/>
        <v/>
      </c>
      <c r="E155" s="26" t="e">
        <f t="shared" si="17"/>
        <v>#VALUE!</v>
      </c>
      <c r="F155" s="25" t="e">
        <f t="shared" si="18"/>
        <v>#VALUE!</v>
      </c>
      <c r="G155" s="25" t="str">
        <f t="shared" si="21"/>
        <v/>
      </c>
      <c r="H155" s="25" t="str">
        <f t="shared" si="22"/>
        <v/>
      </c>
      <c r="I155" s="25" t="e">
        <f t="shared" si="19"/>
        <v>#VALUE!</v>
      </c>
      <c r="J155" s="25">
        <f>SUM($H$14:$H155)</f>
        <v>0</v>
      </c>
      <c r="K155" s="20"/>
      <c r="L155" s="20"/>
    </row>
    <row r="156" spans="1:12" x14ac:dyDescent="0.25">
      <c r="A156" s="23" t="str">
        <f>IF(Values_Entered,A155+1,"")</f>
        <v/>
      </c>
      <c r="B156" s="24" t="str">
        <f t="shared" si="16"/>
        <v/>
      </c>
      <c r="C156" s="25" t="str">
        <f t="shared" si="20"/>
        <v/>
      </c>
      <c r="D156" s="25" t="str">
        <f t="shared" si="23"/>
        <v/>
      </c>
      <c r="E156" s="26" t="e">
        <f t="shared" si="17"/>
        <v>#VALUE!</v>
      </c>
      <c r="F156" s="25" t="e">
        <f t="shared" si="18"/>
        <v>#VALUE!</v>
      </c>
      <c r="G156" s="25" t="str">
        <f t="shared" si="21"/>
        <v/>
      </c>
      <c r="H156" s="25" t="str">
        <f t="shared" si="22"/>
        <v/>
      </c>
      <c r="I156" s="25" t="e">
        <f t="shared" si="19"/>
        <v>#VALUE!</v>
      </c>
      <c r="J156" s="25">
        <f>SUM($H$14:$H156)</f>
        <v>0</v>
      </c>
      <c r="K156" s="20"/>
      <c r="L156" s="20"/>
    </row>
    <row r="157" spans="1:12" x14ac:dyDescent="0.25">
      <c r="A157" s="23" t="str">
        <f>IF(Values_Entered,A156+1,"")</f>
        <v/>
      </c>
      <c r="B157" s="24" t="str">
        <f t="shared" si="16"/>
        <v/>
      </c>
      <c r="C157" s="25" t="str">
        <f t="shared" si="20"/>
        <v/>
      </c>
      <c r="D157" s="25" t="str">
        <f t="shared" si="23"/>
        <v/>
      </c>
      <c r="E157" s="26" t="e">
        <f t="shared" si="17"/>
        <v>#VALUE!</v>
      </c>
      <c r="F157" s="25" t="e">
        <f t="shared" si="18"/>
        <v>#VALUE!</v>
      </c>
      <c r="G157" s="25" t="str">
        <f t="shared" si="21"/>
        <v/>
      </c>
      <c r="H157" s="25" t="str">
        <f t="shared" si="22"/>
        <v/>
      </c>
      <c r="I157" s="25" t="e">
        <f t="shared" si="19"/>
        <v>#VALUE!</v>
      </c>
      <c r="J157" s="25">
        <f>SUM($H$14:$H157)</f>
        <v>0</v>
      </c>
      <c r="K157" s="20"/>
      <c r="L157" s="20"/>
    </row>
    <row r="158" spans="1:12" x14ac:dyDescent="0.25">
      <c r="A158" s="23" t="str">
        <f>IF(Values_Entered,A157+1,"")</f>
        <v/>
      </c>
      <c r="B158" s="24" t="str">
        <f t="shared" si="16"/>
        <v/>
      </c>
      <c r="C158" s="25" t="str">
        <f t="shared" si="20"/>
        <v/>
      </c>
      <c r="D158" s="25" t="str">
        <f t="shared" si="23"/>
        <v/>
      </c>
      <c r="E158" s="26" t="e">
        <f t="shared" si="17"/>
        <v>#VALUE!</v>
      </c>
      <c r="F158" s="25" t="e">
        <f t="shared" si="18"/>
        <v>#VALUE!</v>
      </c>
      <c r="G158" s="25" t="str">
        <f t="shared" si="21"/>
        <v/>
      </c>
      <c r="H158" s="25" t="str">
        <f t="shared" si="22"/>
        <v/>
      </c>
      <c r="I158" s="25" t="e">
        <f t="shared" si="19"/>
        <v>#VALUE!</v>
      </c>
      <c r="J158" s="25">
        <f>SUM($H$14:$H158)</f>
        <v>0</v>
      </c>
      <c r="K158" s="20"/>
      <c r="L158" s="20"/>
    </row>
    <row r="159" spans="1:12" x14ac:dyDescent="0.25">
      <c r="A159" s="23" t="str">
        <f>IF(Values_Entered,A158+1,"")</f>
        <v/>
      </c>
      <c r="B159" s="24" t="str">
        <f t="shared" si="16"/>
        <v/>
      </c>
      <c r="C159" s="25" t="str">
        <f t="shared" si="20"/>
        <v/>
      </c>
      <c r="D159" s="25" t="str">
        <f t="shared" si="23"/>
        <v/>
      </c>
      <c r="E159" s="26" t="e">
        <f t="shared" si="17"/>
        <v>#VALUE!</v>
      </c>
      <c r="F159" s="25" t="e">
        <f t="shared" si="18"/>
        <v>#VALUE!</v>
      </c>
      <c r="G159" s="25" t="str">
        <f t="shared" si="21"/>
        <v/>
      </c>
      <c r="H159" s="25" t="str">
        <f t="shared" si="22"/>
        <v/>
      </c>
      <c r="I159" s="25" t="e">
        <f t="shared" si="19"/>
        <v>#VALUE!</v>
      </c>
      <c r="J159" s="25">
        <f>SUM($H$14:$H159)</f>
        <v>0</v>
      </c>
      <c r="K159" s="20"/>
      <c r="L159" s="20"/>
    </row>
    <row r="160" spans="1:12" x14ac:dyDescent="0.25">
      <c r="A160" s="23" t="str">
        <f>IF(Values_Entered,A159+1,"")</f>
        <v/>
      </c>
      <c r="B160" s="24" t="str">
        <f t="shared" si="16"/>
        <v/>
      </c>
      <c r="C160" s="25" t="str">
        <f t="shared" si="20"/>
        <v/>
      </c>
      <c r="D160" s="25" t="str">
        <f t="shared" si="23"/>
        <v/>
      </c>
      <c r="E160" s="26" t="e">
        <f t="shared" si="17"/>
        <v>#VALUE!</v>
      </c>
      <c r="F160" s="25" t="e">
        <f t="shared" si="18"/>
        <v>#VALUE!</v>
      </c>
      <c r="G160" s="25" t="str">
        <f t="shared" si="21"/>
        <v/>
      </c>
      <c r="H160" s="25" t="str">
        <f t="shared" si="22"/>
        <v/>
      </c>
      <c r="I160" s="25" t="e">
        <f t="shared" si="19"/>
        <v>#VALUE!</v>
      </c>
      <c r="J160" s="25">
        <f>SUM($H$14:$H160)</f>
        <v>0</v>
      </c>
      <c r="K160" s="20"/>
      <c r="L160" s="20"/>
    </row>
    <row r="161" spans="1:12" x14ac:dyDescent="0.25">
      <c r="A161" s="23" t="str">
        <f>IF(Values_Entered,A160+1,"")</f>
        <v/>
      </c>
      <c r="B161" s="24" t="str">
        <f t="shared" si="16"/>
        <v/>
      </c>
      <c r="C161" s="25" t="str">
        <f t="shared" si="20"/>
        <v/>
      </c>
      <c r="D161" s="25" t="str">
        <f t="shared" si="23"/>
        <v/>
      </c>
      <c r="E161" s="26" t="e">
        <f t="shared" si="17"/>
        <v>#VALUE!</v>
      </c>
      <c r="F161" s="25" t="e">
        <f t="shared" si="18"/>
        <v>#VALUE!</v>
      </c>
      <c r="G161" s="25" t="str">
        <f t="shared" si="21"/>
        <v/>
      </c>
      <c r="H161" s="25" t="str">
        <f t="shared" si="22"/>
        <v/>
      </c>
      <c r="I161" s="25" t="e">
        <f t="shared" si="19"/>
        <v>#VALUE!</v>
      </c>
      <c r="J161" s="25">
        <f>SUM($H$14:$H161)</f>
        <v>0</v>
      </c>
      <c r="K161" s="20"/>
      <c r="L161" s="20"/>
    </row>
    <row r="162" spans="1:12" x14ac:dyDescent="0.25">
      <c r="A162" s="23" t="str">
        <f>IF(Values_Entered,A161+1,"")</f>
        <v/>
      </c>
      <c r="B162" s="24" t="str">
        <f t="shared" si="16"/>
        <v/>
      </c>
      <c r="C162" s="25" t="str">
        <f t="shared" si="20"/>
        <v/>
      </c>
      <c r="D162" s="25" t="str">
        <f t="shared" si="23"/>
        <v/>
      </c>
      <c r="E162" s="26" t="e">
        <f t="shared" si="17"/>
        <v>#VALUE!</v>
      </c>
      <c r="F162" s="25" t="e">
        <f t="shared" si="18"/>
        <v>#VALUE!</v>
      </c>
      <c r="G162" s="25" t="str">
        <f t="shared" si="21"/>
        <v/>
      </c>
      <c r="H162" s="25" t="str">
        <f t="shared" si="22"/>
        <v/>
      </c>
      <c r="I162" s="25" t="e">
        <f t="shared" si="19"/>
        <v>#VALUE!</v>
      </c>
      <c r="J162" s="25">
        <f>SUM($H$14:$H162)</f>
        <v>0</v>
      </c>
      <c r="K162" s="20"/>
      <c r="L162" s="20"/>
    </row>
    <row r="163" spans="1:12" x14ac:dyDescent="0.25">
      <c r="A163" s="23" t="str">
        <f>IF(Values_Entered,A162+1,"")</f>
        <v/>
      </c>
      <c r="B163" s="24" t="str">
        <f t="shared" si="16"/>
        <v/>
      </c>
      <c r="C163" s="25" t="str">
        <f t="shared" si="20"/>
        <v/>
      </c>
      <c r="D163" s="25" t="str">
        <f t="shared" si="23"/>
        <v/>
      </c>
      <c r="E163" s="26" t="e">
        <f t="shared" si="17"/>
        <v>#VALUE!</v>
      </c>
      <c r="F163" s="25" t="e">
        <f t="shared" si="18"/>
        <v>#VALUE!</v>
      </c>
      <c r="G163" s="25" t="str">
        <f t="shared" si="21"/>
        <v/>
      </c>
      <c r="H163" s="25" t="str">
        <f t="shared" si="22"/>
        <v/>
      </c>
      <c r="I163" s="25" t="e">
        <f t="shared" si="19"/>
        <v>#VALUE!</v>
      </c>
      <c r="J163" s="25">
        <f>SUM($H$14:$H163)</f>
        <v>0</v>
      </c>
      <c r="K163" s="20"/>
      <c r="L163" s="20"/>
    </row>
    <row r="164" spans="1:12" x14ac:dyDescent="0.25">
      <c r="A164" s="23" t="str">
        <f>IF(Values_Entered,A163+1,"")</f>
        <v/>
      </c>
      <c r="B164" s="24" t="str">
        <f t="shared" si="16"/>
        <v/>
      </c>
      <c r="C164" s="25" t="str">
        <f t="shared" si="20"/>
        <v/>
      </c>
      <c r="D164" s="25" t="str">
        <f t="shared" si="23"/>
        <v/>
      </c>
      <c r="E164" s="26" t="e">
        <f t="shared" si="17"/>
        <v>#VALUE!</v>
      </c>
      <c r="F164" s="25" t="e">
        <f t="shared" si="18"/>
        <v>#VALUE!</v>
      </c>
      <c r="G164" s="25" t="str">
        <f t="shared" si="21"/>
        <v/>
      </c>
      <c r="H164" s="25" t="str">
        <f t="shared" si="22"/>
        <v/>
      </c>
      <c r="I164" s="25" t="e">
        <f t="shared" si="19"/>
        <v>#VALUE!</v>
      </c>
      <c r="J164" s="25">
        <f>SUM($H$14:$H164)</f>
        <v>0</v>
      </c>
      <c r="K164" s="20"/>
      <c r="L164" s="20"/>
    </row>
    <row r="165" spans="1:12" x14ac:dyDescent="0.25">
      <c r="A165" s="23" t="str">
        <f>IF(Values_Entered,A164+1,"")</f>
        <v/>
      </c>
      <c r="B165" s="24" t="str">
        <f t="shared" si="16"/>
        <v/>
      </c>
      <c r="C165" s="25" t="str">
        <f t="shared" si="20"/>
        <v/>
      </c>
      <c r="D165" s="25" t="str">
        <f t="shared" si="23"/>
        <v/>
      </c>
      <c r="E165" s="26" t="e">
        <f t="shared" si="17"/>
        <v>#VALUE!</v>
      </c>
      <c r="F165" s="25" t="e">
        <f t="shared" si="18"/>
        <v>#VALUE!</v>
      </c>
      <c r="G165" s="25" t="str">
        <f t="shared" si="21"/>
        <v/>
      </c>
      <c r="H165" s="25" t="str">
        <f t="shared" si="22"/>
        <v/>
      </c>
      <c r="I165" s="25" t="e">
        <f t="shared" si="19"/>
        <v>#VALUE!</v>
      </c>
      <c r="J165" s="25">
        <f>SUM($H$14:$H165)</f>
        <v>0</v>
      </c>
      <c r="K165" s="20"/>
      <c r="L165" s="20"/>
    </row>
    <row r="166" spans="1:12" x14ac:dyDescent="0.25">
      <c r="A166" s="23" t="str">
        <f>IF(Values_Entered,A165+1,"")</f>
        <v/>
      </c>
      <c r="B166" s="24" t="str">
        <f t="shared" si="16"/>
        <v/>
      </c>
      <c r="C166" s="25" t="str">
        <f t="shared" si="20"/>
        <v/>
      </c>
      <c r="D166" s="25" t="str">
        <f t="shared" si="23"/>
        <v/>
      </c>
      <c r="E166" s="26" t="e">
        <f t="shared" si="17"/>
        <v>#VALUE!</v>
      </c>
      <c r="F166" s="25" t="e">
        <f t="shared" si="18"/>
        <v>#VALUE!</v>
      </c>
      <c r="G166" s="25" t="str">
        <f t="shared" si="21"/>
        <v/>
      </c>
      <c r="H166" s="25" t="str">
        <f t="shared" si="22"/>
        <v/>
      </c>
      <c r="I166" s="25" t="e">
        <f t="shared" si="19"/>
        <v>#VALUE!</v>
      </c>
      <c r="J166" s="25">
        <f>SUM($H$14:$H166)</f>
        <v>0</v>
      </c>
      <c r="K166" s="20"/>
      <c r="L166" s="20"/>
    </row>
    <row r="167" spans="1:12" x14ac:dyDescent="0.25">
      <c r="A167" s="23" t="str">
        <f>IF(Values_Entered,A166+1,"")</f>
        <v/>
      </c>
      <c r="B167" s="24" t="str">
        <f t="shared" si="16"/>
        <v/>
      </c>
      <c r="C167" s="25" t="str">
        <f t="shared" si="20"/>
        <v/>
      </c>
      <c r="D167" s="25" t="str">
        <f t="shared" si="23"/>
        <v/>
      </c>
      <c r="E167" s="26" t="e">
        <f t="shared" si="17"/>
        <v>#VALUE!</v>
      </c>
      <c r="F167" s="25" t="e">
        <f t="shared" si="18"/>
        <v>#VALUE!</v>
      </c>
      <c r="G167" s="25" t="str">
        <f t="shared" si="21"/>
        <v/>
      </c>
      <c r="H167" s="25" t="str">
        <f t="shared" si="22"/>
        <v/>
      </c>
      <c r="I167" s="25" t="e">
        <f t="shared" si="19"/>
        <v>#VALUE!</v>
      </c>
      <c r="J167" s="25">
        <f>SUM($H$14:$H167)</f>
        <v>0</v>
      </c>
      <c r="K167" s="20"/>
      <c r="L167" s="20"/>
    </row>
    <row r="168" spans="1:12" x14ac:dyDescent="0.25">
      <c r="A168" s="23" t="str">
        <f>IF(Values_Entered,A167+1,"")</f>
        <v/>
      </c>
      <c r="B168" s="24" t="str">
        <f t="shared" si="16"/>
        <v/>
      </c>
      <c r="C168" s="25" t="str">
        <f t="shared" si="20"/>
        <v/>
      </c>
      <c r="D168" s="25" t="str">
        <f t="shared" si="23"/>
        <v/>
      </c>
      <c r="E168" s="26" t="e">
        <f t="shared" si="17"/>
        <v>#VALUE!</v>
      </c>
      <c r="F168" s="25" t="e">
        <f t="shared" si="18"/>
        <v>#VALUE!</v>
      </c>
      <c r="G168" s="25" t="str">
        <f t="shared" si="21"/>
        <v/>
      </c>
      <c r="H168" s="25" t="str">
        <f t="shared" si="22"/>
        <v/>
      </c>
      <c r="I168" s="25" t="e">
        <f t="shared" si="19"/>
        <v>#VALUE!</v>
      </c>
      <c r="J168" s="25">
        <f>SUM($H$14:$H168)</f>
        <v>0</v>
      </c>
      <c r="K168" s="20"/>
      <c r="L168" s="20"/>
    </row>
    <row r="169" spans="1:12" x14ac:dyDescent="0.25">
      <c r="A169" s="23" t="str">
        <f>IF(Values_Entered,A168+1,"")</f>
        <v/>
      </c>
      <c r="B169" s="24" t="str">
        <f t="shared" si="16"/>
        <v/>
      </c>
      <c r="C169" s="25" t="str">
        <f t="shared" si="20"/>
        <v/>
      </c>
      <c r="D169" s="25" t="str">
        <f t="shared" si="23"/>
        <v/>
      </c>
      <c r="E169" s="26" t="e">
        <f t="shared" si="17"/>
        <v>#VALUE!</v>
      </c>
      <c r="F169" s="25" t="e">
        <f t="shared" si="18"/>
        <v>#VALUE!</v>
      </c>
      <c r="G169" s="25" t="str">
        <f t="shared" si="21"/>
        <v/>
      </c>
      <c r="H169" s="25" t="str">
        <f t="shared" si="22"/>
        <v/>
      </c>
      <c r="I169" s="25" t="e">
        <f t="shared" si="19"/>
        <v>#VALUE!</v>
      </c>
      <c r="J169" s="25">
        <f>SUM($H$14:$H169)</f>
        <v>0</v>
      </c>
      <c r="K169" s="20"/>
      <c r="L169" s="20"/>
    </row>
    <row r="170" spans="1:12" x14ac:dyDescent="0.25">
      <c r="A170" s="23" t="str">
        <f>IF(Values_Entered,A169+1,"")</f>
        <v/>
      </c>
      <c r="B170" s="24" t="str">
        <f t="shared" si="16"/>
        <v/>
      </c>
      <c r="C170" s="25" t="str">
        <f t="shared" si="20"/>
        <v/>
      </c>
      <c r="D170" s="25" t="str">
        <f t="shared" si="23"/>
        <v/>
      </c>
      <c r="E170" s="26" t="e">
        <f t="shared" si="17"/>
        <v>#VALUE!</v>
      </c>
      <c r="F170" s="25" t="e">
        <f t="shared" si="18"/>
        <v>#VALUE!</v>
      </c>
      <c r="G170" s="25" t="str">
        <f t="shared" si="21"/>
        <v/>
      </c>
      <c r="H170" s="25" t="str">
        <f t="shared" si="22"/>
        <v/>
      </c>
      <c r="I170" s="25" t="e">
        <f t="shared" si="19"/>
        <v>#VALUE!</v>
      </c>
      <c r="J170" s="25">
        <f>SUM($H$14:$H170)</f>
        <v>0</v>
      </c>
      <c r="K170" s="20"/>
      <c r="L170" s="20"/>
    </row>
    <row r="171" spans="1:12" x14ac:dyDescent="0.25">
      <c r="A171" s="23" t="str">
        <f>IF(Values_Entered,A170+1,"")</f>
        <v/>
      </c>
      <c r="B171" s="24" t="str">
        <f t="shared" si="16"/>
        <v/>
      </c>
      <c r="C171" s="25" t="str">
        <f t="shared" si="20"/>
        <v/>
      </c>
      <c r="D171" s="25" t="str">
        <f t="shared" si="23"/>
        <v/>
      </c>
      <c r="E171" s="26" t="e">
        <f t="shared" si="17"/>
        <v>#VALUE!</v>
      </c>
      <c r="F171" s="25" t="e">
        <f t="shared" si="18"/>
        <v>#VALUE!</v>
      </c>
      <c r="G171" s="25" t="str">
        <f t="shared" si="21"/>
        <v/>
      </c>
      <c r="H171" s="25" t="str">
        <f t="shared" si="22"/>
        <v/>
      </c>
      <c r="I171" s="25" t="e">
        <f t="shared" si="19"/>
        <v>#VALUE!</v>
      </c>
      <c r="J171" s="25">
        <f>SUM($H$14:$H171)</f>
        <v>0</v>
      </c>
      <c r="K171" s="20"/>
      <c r="L171" s="20"/>
    </row>
    <row r="172" spans="1:12" x14ac:dyDescent="0.25">
      <c r="A172" s="23" t="str">
        <f>IF(Values_Entered,A171+1,"")</f>
        <v/>
      </c>
      <c r="B172" s="24" t="str">
        <f t="shared" si="16"/>
        <v/>
      </c>
      <c r="C172" s="25" t="str">
        <f t="shared" si="20"/>
        <v/>
      </c>
      <c r="D172" s="25" t="str">
        <f t="shared" si="23"/>
        <v/>
      </c>
      <c r="E172" s="26" t="e">
        <f t="shared" si="17"/>
        <v>#VALUE!</v>
      </c>
      <c r="F172" s="25" t="e">
        <f t="shared" si="18"/>
        <v>#VALUE!</v>
      </c>
      <c r="G172" s="25" t="str">
        <f t="shared" si="21"/>
        <v/>
      </c>
      <c r="H172" s="25" t="str">
        <f t="shared" si="22"/>
        <v/>
      </c>
      <c r="I172" s="25" t="e">
        <f t="shared" si="19"/>
        <v>#VALUE!</v>
      </c>
      <c r="J172" s="25">
        <f>SUM($H$14:$H172)</f>
        <v>0</v>
      </c>
      <c r="K172" s="20"/>
      <c r="L172" s="20"/>
    </row>
    <row r="173" spans="1:12" x14ac:dyDescent="0.25">
      <c r="A173" s="23" t="str">
        <f>IF(Values_Entered,A172+1,"")</f>
        <v/>
      </c>
      <c r="B173" s="24" t="str">
        <f t="shared" si="16"/>
        <v/>
      </c>
      <c r="C173" s="25" t="str">
        <f t="shared" si="20"/>
        <v/>
      </c>
      <c r="D173" s="25" t="str">
        <f t="shared" si="23"/>
        <v/>
      </c>
      <c r="E173" s="26" t="e">
        <f t="shared" si="17"/>
        <v>#VALUE!</v>
      </c>
      <c r="F173" s="25" t="e">
        <f t="shared" si="18"/>
        <v>#VALUE!</v>
      </c>
      <c r="G173" s="25" t="str">
        <f t="shared" si="21"/>
        <v/>
      </c>
      <c r="H173" s="25" t="str">
        <f t="shared" si="22"/>
        <v/>
      </c>
      <c r="I173" s="25" t="e">
        <f t="shared" si="19"/>
        <v>#VALUE!</v>
      </c>
      <c r="J173" s="25">
        <f>SUM($H$14:$H173)</f>
        <v>0</v>
      </c>
      <c r="K173" s="20"/>
      <c r="L173" s="20"/>
    </row>
    <row r="174" spans="1:12" x14ac:dyDescent="0.25">
      <c r="A174" s="23" t="str">
        <f>IF(Values_Entered,A173+1,"")</f>
        <v/>
      </c>
      <c r="B174" s="24" t="str">
        <f t="shared" si="16"/>
        <v/>
      </c>
      <c r="C174" s="25" t="str">
        <f t="shared" si="20"/>
        <v/>
      </c>
      <c r="D174" s="25" t="str">
        <f t="shared" si="23"/>
        <v/>
      </c>
      <c r="E174" s="26" t="e">
        <f t="shared" si="17"/>
        <v>#VALUE!</v>
      </c>
      <c r="F174" s="25" t="e">
        <f t="shared" si="18"/>
        <v>#VALUE!</v>
      </c>
      <c r="G174" s="25" t="str">
        <f t="shared" si="21"/>
        <v/>
      </c>
      <c r="H174" s="25" t="str">
        <f t="shared" si="22"/>
        <v/>
      </c>
      <c r="I174" s="25" t="e">
        <f t="shared" si="19"/>
        <v>#VALUE!</v>
      </c>
      <c r="J174" s="25">
        <f>SUM($H$14:$H174)</f>
        <v>0</v>
      </c>
      <c r="K174" s="20"/>
      <c r="L174" s="20"/>
    </row>
    <row r="175" spans="1:12" x14ac:dyDescent="0.25">
      <c r="A175" s="23" t="str">
        <f>IF(Values_Entered,A174+1,"")</f>
        <v/>
      </c>
      <c r="B175" s="24" t="str">
        <f t="shared" si="16"/>
        <v/>
      </c>
      <c r="C175" s="25" t="str">
        <f t="shared" si="20"/>
        <v/>
      </c>
      <c r="D175" s="25" t="str">
        <f t="shared" si="23"/>
        <v/>
      </c>
      <c r="E175" s="26" t="e">
        <f t="shared" si="17"/>
        <v>#VALUE!</v>
      </c>
      <c r="F175" s="25" t="e">
        <f t="shared" si="18"/>
        <v>#VALUE!</v>
      </c>
      <c r="G175" s="25" t="str">
        <f t="shared" si="21"/>
        <v/>
      </c>
      <c r="H175" s="25" t="str">
        <f t="shared" si="22"/>
        <v/>
      </c>
      <c r="I175" s="25" t="e">
        <f t="shared" si="19"/>
        <v>#VALUE!</v>
      </c>
      <c r="J175" s="25">
        <f>SUM($H$14:$H175)</f>
        <v>0</v>
      </c>
      <c r="K175" s="20"/>
      <c r="L175" s="20"/>
    </row>
    <row r="176" spans="1:12" x14ac:dyDescent="0.25">
      <c r="A176" s="23" t="str">
        <f>IF(Values_Entered,A175+1,"")</f>
        <v/>
      </c>
      <c r="B176" s="24" t="str">
        <f t="shared" si="16"/>
        <v/>
      </c>
      <c r="C176" s="25" t="str">
        <f t="shared" si="20"/>
        <v/>
      </c>
      <c r="D176" s="25" t="str">
        <f t="shared" si="23"/>
        <v/>
      </c>
      <c r="E176" s="26" t="e">
        <f t="shared" si="17"/>
        <v>#VALUE!</v>
      </c>
      <c r="F176" s="25" t="e">
        <f t="shared" si="18"/>
        <v>#VALUE!</v>
      </c>
      <c r="G176" s="25" t="str">
        <f t="shared" si="21"/>
        <v/>
      </c>
      <c r="H176" s="25" t="str">
        <f t="shared" si="22"/>
        <v/>
      </c>
      <c r="I176" s="25" t="e">
        <f t="shared" si="19"/>
        <v>#VALUE!</v>
      </c>
      <c r="J176" s="25">
        <f>SUM($H$14:$H176)</f>
        <v>0</v>
      </c>
      <c r="K176" s="20"/>
      <c r="L176" s="20"/>
    </row>
    <row r="177" spans="1:12" x14ac:dyDescent="0.25">
      <c r="A177" s="23" t="str">
        <f>IF(Values_Entered,A176+1,"")</f>
        <v/>
      </c>
      <c r="B177" s="24" t="str">
        <f t="shared" si="16"/>
        <v/>
      </c>
      <c r="C177" s="25" t="str">
        <f t="shared" si="20"/>
        <v/>
      </c>
      <c r="D177" s="25" t="str">
        <f t="shared" si="23"/>
        <v/>
      </c>
      <c r="E177" s="26" t="e">
        <f t="shared" si="17"/>
        <v>#VALUE!</v>
      </c>
      <c r="F177" s="25" t="e">
        <f t="shared" si="18"/>
        <v>#VALUE!</v>
      </c>
      <c r="G177" s="25" t="str">
        <f t="shared" si="21"/>
        <v/>
      </c>
      <c r="H177" s="25" t="str">
        <f t="shared" si="22"/>
        <v/>
      </c>
      <c r="I177" s="25" t="e">
        <f t="shared" si="19"/>
        <v>#VALUE!</v>
      </c>
      <c r="J177" s="25">
        <f>SUM($H$14:$H177)</f>
        <v>0</v>
      </c>
      <c r="K177" s="20"/>
      <c r="L177" s="20"/>
    </row>
    <row r="178" spans="1:12" x14ac:dyDescent="0.25">
      <c r="A178" s="23" t="str">
        <f>IF(Values_Entered,A177+1,"")</f>
        <v/>
      </c>
      <c r="B178" s="24" t="str">
        <f t="shared" si="16"/>
        <v/>
      </c>
      <c r="C178" s="25" t="str">
        <f t="shared" si="20"/>
        <v/>
      </c>
      <c r="D178" s="25" t="str">
        <f t="shared" si="23"/>
        <v/>
      </c>
      <c r="E178" s="26" t="e">
        <f t="shared" si="17"/>
        <v>#VALUE!</v>
      </c>
      <c r="F178" s="25" t="e">
        <f t="shared" si="18"/>
        <v>#VALUE!</v>
      </c>
      <c r="G178" s="25" t="str">
        <f t="shared" si="21"/>
        <v/>
      </c>
      <c r="H178" s="25" t="str">
        <f t="shared" si="22"/>
        <v/>
      </c>
      <c r="I178" s="25" t="e">
        <f t="shared" si="19"/>
        <v>#VALUE!</v>
      </c>
      <c r="J178" s="25">
        <f>SUM($H$14:$H178)</f>
        <v>0</v>
      </c>
      <c r="K178" s="20"/>
      <c r="L178" s="20"/>
    </row>
    <row r="179" spans="1:12" x14ac:dyDescent="0.25">
      <c r="A179" s="23" t="str">
        <f>IF(Values_Entered,A178+1,"")</f>
        <v/>
      </c>
      <c r="B179" s="24" t="str">
        <f t="shared" si="16"/>
        <v/>
      </c>
      <c r="C179" s="25" t="str">
        <f t="shared" si="20"/>
        <v/>
      </c>
      <c r="D179" s="25" t="str">
        <f t="shared" si="23"/>
        <v/>
      </c>
      <c r="E179" s="26" t="e">
        <f t="shared" si="17"/>
        <v>#VALUE!</v>
      </c>
      <c r="F179" s="25" t="e">
        <f t="shared" si="18"/>
        <v>#VALUE!</v>
      </c>
      <c r="G179" s="25" t="str">
        <f t="shared" si="21"/>
        <v/>
      </c>
      <c r="H179" s="25" t="str">
        <f t="shared" si="22"/>
        <v/>
      </c>
      <c r="I179" s="25" t="e">
        <f t="shared" si="19"/>
        <v>#VALUE!</v>
      </c>
      <c r="J179" s="25">
        <f>SUM($H$14:$H179)</f>
        <v>0</v>
      </c>
      <c r="K179" s="20"/>
      <c r="L179" s="20"/>
    </row>
    <row r="180" spans="1:12" x14ac:dyDescent="0.25">
      <c r="A180" s="23" t="str">
        <f>IF(Values_Entered,A179+1,"")</f>
        <v/>
      </c>
      <c r="B180" s="24" t="str">
        <f t="shared" si="16"/>
        <v/>
      </c>
      <c r="C180" s="25" t="str">
        <f t="shared" si="20"/>
        <v/>
      </c>
      <c r="D180" s="25" t="str">
        <f t="shared" si="23"/>
        <v/>
      </c>
      <c r="E180" s="26" t="e">
        <f t="shared" si="17"/>
        <v>#VALUE!</v>
      </c>
      <c r="F180" s="25" t="e">
        <f t="shared" si="18"/>
        <v>#VALUE!</v>
      </c>
      <c r="G180" s="25" t="str">
        <f t="shared" si="21"/>
        <v/>
      </c>
      <c r="H180" s="25" t="str">
        <f t="shared" si="22"/>
        <v/>
      </c>
      <c r="I180" s="25" t="e">
        <f t="shared" si="19"/>
        <v>#VALUE!</v>
      </c>
      <c r="J180" s="25">
        <f>SUM($H$14:$H180)</f>
        <v>0</v>
      </c>
      <c r="K180" s="20"/>
      <c r="L180" s="20"/>
    </row>
    <row r="181" spans="1:12" x14ac:dyDescent="0.25">
      <c r="A181" s="23" t="str">
        <f>IF(Values_Entered,A180+1,"")</f>
        <v/>
      </c>
      <c r="B181" s="24" t="str">
        <f t="shared" si="16"/>
        <v/>
      </c>
      <c r="C181" s="25" t="str">
        <f t="shared" si="20"/>
        <v/>
      </c>
      <c r="D181" s="25" t="str">
        <f t="shared" si="23"/>
        <v/>
      </c>
      <c r="E181" s="26" t="e">
        <f t="shared" si="17"/>
        <v>#VALUE!</v>
      </c>
      <c r="F181" s="25" t="e">
        <f t="shared" si="18"/>
        <v>#VALUE!</v>
      </c>
      <c r="G181" s="25" t="str">
        <f t="shared" si="21"/>
        <v/>
      </c>
      <c r="H181" s="25" t="str">
        <f t="shared" si="22"/>
        <v/>
      </c>
      <c r="I181" s="25" t="e">
        <f t="shared" si="19"/>
        <v>#VALUE!</v>
      </c>
      <c r="J181" s="25">
        <f>SUM($H$14:$H181)</f>
        <v>0</v>
      </c>
      <c r="K181" s="20"/>
      <c r="L181" s="20"/>
    </row>
    <row r="182" spans="1:12" x14ac:dyDescent="0.25">
      <c r="A182" s="23" t="str">
        <f>IF(Values_Entered,A181+1,"")</f>
        <v/>
      </c>
      <c r="B182" s="24" t="str">
        <f t="shared" si="16"/>
        <v/>
      </c>
      <c r="C182" s="25" t="str">
        <f t="shared" si="20"/>
        <v/>
      </c>
      <c r="D182" s="25" t="str">
        <f t="shared" si="23"/>
        <v/>
      </c>
      <c r="E182" s="26" t="e">
        <f t="shared" si="17"/>
        <v>#VALUE!</v>
      </c>
      <c r="F182" s="25" t="e">
        <f t="shared" si="18"/>
        <v>#VALUE!</v>
      </c>
      <c r="G182" s="25" t="str">
        <f t="shared" si="21"/>
        <v/>
      </c>
      <c r="H182" s="25" t="str">
        <f t="shared" si="22"/>
        <v/>
      </c>
      <c r="I182" s="25" t="e">
        <f t="shared" si="19"/>
        <v>#VALUE!</v>
      </c>
      <c r="J182" s="25">
        <f>SUM($H$14:$H182)</f>
        <v>0</v>
      </c>
      <c r="K182" s="20"/>
      <c r="L182" s="20"/>
    </row>
    <row r="183" spans="1:12" x14ac:dyDescent="0.25">
      <c r="A183" s="23" t="str">
        <f>IF(Values_Entered,A182+1,"")</f>
        <v/>
      </c>
      <c r="B183" s="24" t="str">
        <f t="shared" si="16"/>
        <v/>
      </c>
      <c r="C183" s="25" t="str">
        <f t="shared" si="20"/>
        <v/>
      </c>
      <c r="D183" s="25" t="str">
        <f t="shared" si="23"/>
        <v/>
      </c>
      <c r="E183" s="26" t="e">
        <f t="shared" si="17"/>
        <v>#VALUE!</v>
      </c>
      <c r="F183" s="25" t="e">
        <f t="shared" si="18"/>
        <v>#VALUE!</v>
      </c>
      <c r="G183" s="25" t="str">
        <f t="shared" si="21"/>
        <v/>
      </c>
      <c r="H183" s="25" t="str">
        <f t="shared" si="22"/>
        <v/>
      </c>
      <c r="I183" s="25" t="e">
        <f t="shared" si="19"/>
        <v>#VALUE!</v>
      </c>
      <c r="J183" s="25">
        <f>SUM($H$14:$H183)</f>
        <v>0</v>
      </c>
      <c r="K183" s="20"/>
      <c r="L183" s="20"/>
    </row>
    <row r="184" spans="1:12" x14ac:dyDescent="0.25">
      <c r="A184" s="23" t="str">
        <f>IF(Values_Entered,A183+1,"")</f>
        <v/>
      </c>
      <c r="B184" s="24" t="str">
        <f t="shared" si="16"/>
        <v/>
      </c>
      <c r="C184" s="25" t="str">
        <f t="shared" si="20"/>
        <v/>
      </c>
      <c r="D184" s="25" t="str">
        <f t="shared" si="23"/>
        <v/>
      </c>
      <c r="E184" s="26" t="e">
        <f t="shared" si="17"/>
        <v>#VALUE!</v>
      </c>
      <c r="F184" s="25" t="e">
        <f t="shared" si="18"/>
        <v>#VALUE!</v>
      </c>
      <c r="G184" s="25" t="str">
        <f t="shared" si="21"/>
        <v/>
      </c>
      <c r="H184" s="25" t="str">
        <f t="shared" si="22"/>
        <v/>
      </c>
      <c r="I184" s="25" t="e">
        <f t="shared" si="19"/>
        <v>#VALUE!</v>
      </c>
      <c r="J184" s="25">
        <f>SUM($H$14:$H184)</f>
        <v>0</v>
      </c>
      <c r="K184" s="20"/>
      <c r="L184" s="20"/>
    </row>
    <row r="185" spans="1:12" x14ac:dyDescent="0.25">
      <c r="A185" s="23" t="str">
        <f>IF(Values_Entered,A184+1,"")</f>
        <v/>
      </c>
      <c r="B185" s="24" t="str">
        <f t="shared" si="16"/>
        <v/>
      </c>
      <c r="C185" s="25" t="str">
        <f t="shared" si="20"/>
        <v/>
      </c>
      <c r="D185" s="25" t="str">
        <f t="shared" si="23"/>
        <v/>
      </c>
      <c r="E185" s="26" t="e">
        <f t="shared" si="17"/>
        <v>#VALUE!</v>
      </c>
      <c r="F185" s="25" t="e">
        <f t="shared" si="18"/>
        <v>#VALUE!</v>
      </c>
      <c r="G185" s="25" t="str">
        <f t="shared" si="21"/>
        <v/>
      </c>
      <c r="H185" s="25" t="str">
        <f t="shared" si="22"/>
        <v/>
      </c>
      <c r="I185" s="25" t="e">
        <f t="shared" si="19"/>
        <v>#VALUE!</v>
      </c>
      <c r="J185" s="25">
        <f>SUM($H$14:$H185)</f>
        <v>0</v>
      </c>
      <c r="K185" s="20"/>
      <c r="L185" s="20"/>
    </row>
    <row r="186" spans="1:12" x14ac:dyDescent="0.25">
      <c r="A186" s="23" t="str">
        <f>IF(Values_Entered,A185+1,"")</f>
        <v/>
      </c>
      <c r="B186" s="24" t="str">
        <f t="shared" si="16"/>
        <v/>
      </c>
      <c r="C186" s="25" t="str">
        <f t="shared" si="20"/>
        <v/>
      </c>
      <c r="D186" s="25" t="str">
        <f t="shared" si="23"/>
        <v/>
      </c>
      <c r="E186" s="26" t="e">
        <f t="shared" si="17"/>
        <v>#VALUE!</v>
      </c>
      <c r="F186" s="25" t="e">
        <f t="shared" si="18"/>
        <v>#VALUE!</v>
      </c>
      <c r="G186" s="25" t="str">
        <f t="shared" si="21"/>
        <v/>
      </c>
      <c r="H186" s="25" t="str">
        <f t="shared" si="22"/>
        <v/>
      </c>
      <c r="I186" s="25" t="e">
        <f t="shared" si="19"/>
        <v>#VALUE!</v>
      </c>
      <c r="J186" s="25">
        <f>SUM($H$14:$H186)</f>
        <v>0</v>
      </c>
      <c r="K186" s="20"/>
      <c r="L186" s="20"/>
    </row>
    <row r="187" spans="1:12" x14ac:dyDescent="0.25">
      <c r="A187" s="23" t="str">
        <f>IF(Values_Entered,A186+1,"")</f>
        <v/>
      </c>
      <c r="B187" s="24" t="str">
        <f t="shared" si="16"/>
        <v/>
      </c>
      <c r="C187" s="25" t="str">
        <f t="shared" si="20"/>
        <v/>
      </c>
      <c r="D187" s="25" t="str">
        <f t="shared" si="23"/>
        <v/>
      </c>
      <c r="E187" s="26" t="e">
        <f t="shared" si="17"/>
        <v>#VALUE!</v>
      </c>
      <c r="F187" s="25" t="e">
        <f t="shared" si="18"/>
        <v>#VALUE!</v>
      </c>
      <c r="G187" s="25" t="str">
        <f t="shared" si="21"/>
        <v/>
      </c>
      <c r="H187" s="25" t="str">
        <f t="shared" si="22"/>
        <v/>
      </c>
      <c r="I187" s="25" t="e">
        <f t="shared" si="19"/>
        <v>#VALUE!</v>
      </c>
      <c r="J187" s="25">
        <f>SUM($H$14:$H187)</f>
        <v>0</v>
      </c>
      <c r="K187" s="20"/>
      <c r="L187" s="20"/>
    </row>
    <row r="188" spans="1:12" x14ac:dyDescent="0.25">
      <c r="A188" s="23" t="str">
        <f>IF(Values_Entered,A187+1,"")</f>
        <v/>
      </c>
      <c r="B188" s="24" t="str">
        <f t="shared" si="16"/>
        <v/>
      </c>
      <c r="C188" s="25" t="str">
        <f t="shared" si="20"/>
        <v/>
      </c>
      <c r="D188" s="25" t="str">
        <f t="shared" si="23"/>
        <v/>
      </c>
      <c r="E188" s="26" t="e">
        <f t="shared" si="17"/>
        <v>#VALUE!</v>
      </c>
      <c r="F188" s="25" t="e">
        <f t="shared" si="18"/>
        <v>#VALUE!</v>
      </c>
      <c r="G188" s="25" t="str">
        <f t="shared" si="21"/>
        <v/>
      </c>
      <c r="H188" s="25" t="str">
        <f t="shared" si="22"/>
        <v/>
      </c>
      <c r="I188" s="25" t="e">
        <f t="shared" si="19"/>
        <v>#VALUE!</v>
      </c>
      <c r="J188" s="25">
        <f>SUM($H$14:$H188)</f>
        <v>0</v>
      </c>
      <c r="K188" s="20"/>
      <c r="L188" s="20"/>
    </row>
    <row r="189" spans="1:12" x14ac:dyDescent="0.25">
      <c r="A189" s="23" t="str">
        <f>IF(Values_Entered,A188+1,"")</f>
        <v/>
      </c>
      <c r="B189" s="24" t="str">
        <f t="shared" si="16"/>
        <v/>
      </c>
      <c r="C189" s="25" t="str">
        <f t="shared" si="20"/>
        <v/>
      </c>
      <c r="D189" s="25" t="str">
        <f t="shared" si="23"/>
        <v/>
      </c>
      <c r="E189" s="26" t="e">
        <f t="shared" si="17"/>
        <v>#VALUE!</v>
      </c>
      <c r="F189" s="25" t="e">
        <f t="shared" si="18"/>
        <v>#VALUE!</v>
      </c>
      <c r="G189" s="25" t="str">
        <f t="shared" si="21"/>
        <v/>
      </c>
      <c r="H189" s="25" t="str">
        <f t="shared" si="22"/>
        <v/>
      </c>
      <c r="I189" s="25" t="e">
        <f t="shared" si="19"/>
        <v>#VALUE!</v>
      </c>
      <c r="J189" s="25">
        <f>SUM($H$14:$H189)</f>
        <v>0</v>
      </c>
      <c r="K189" s="20"/>
      <c r="L189" s="20"/>
    </row>
    <row r="190" spans="1:12" x14ac:dyDescent="0.25">
      <c r="A190" s="23" t="str">
        <f>IF(Values_Entered,A189+1,"")</f>
        <v/>
      </c>
      <c r="B190" s="24" t="str">
        <f t="shared" si="16"/>
        <v/>
      </c>
      <c r="C190" s="25" t="str">
        <f t="shared" si="20"/>
        <v/>
      </c>
      <c r="D190" s="25" t="str">
        <f t="shared" si="23"/>
        <v/>
      </c>
      <c r="E190" s="26" t="e">
        <f t="shared" si="17"/>
        <v>#VALUE!</v>
      </c>
      <c r="F190" s="25" t="e">
        <f t="shared" si="18"/>
        <v>#VALUE!</v>
      </c>
      <c r="G190" s="25" t="str">
        <f t="shared" si="21"/>
        <v/>
      </c>
      <c r="H190" s="25" t="str">
        <f t="shared" si="22"/>
        <v/>
      </c>
      <c r="I190" s="25" t="e">
        <f t="shared" si="19"/>
        <v>#VALUE!</v>
      </c>
      <c r="J190" s="25">
        <f>SUM($H$14:$H190)</f>
        <v>0</v>
      </c>
      <c r="K190" s="20"/>
      <c r="L190" s="20"/>
    </row>
    <row r="191" spans="1:12" x14ac:dyDescent="0.25">
      <c r="A191" s="23" t="str">
        <f>IF(Values_Entered,A190+1,"")</f>
        <v/>
      </c>
      <c r="B191" s="24" t="str">
        <f t="shared" si="16"/>
        <v/>
      </c>
      <c r="C191" s="25" t="str">
        <f t="shared" si="20"/>
        <v/>
      </c>
      <c r="D191" s="25" t="str">
        <f t="shared" si="23"/>
        <v/>
      </c>
      <c r="E191" s="26" t="e">
        <f t="shared" si="17"/>
        <v>#VALUE!</v>
      </c>
      <c r="F191" s="25" t="e">
        <f t="shared" si="18"/>
        <v>#VALUE!</v>
      </c>
      <c r="G191" s="25" t="str">
        <f t="shared" si="21"/>
        <v/>
      </c>
      <c r="H191" s="25" t="str">
        <f t="shared" si="22"/>
        <v/>
      </c>
      <c r="I191" s="25" t="e">
        <f t="shared" si="19"/>
        <v>#VALUE!</v>
      </c>
      <c r="J191" s="25">
        <f>SUM($H$14:$H191)</f>
        <v>0</v>
      </c>
      <c r="K191" s="20"/>
      <c r="L191" s="20"/>
    </row>
    <row r="192" spans="1:12" x14ac:dyDescent="0.25">
      <c r="A192" s="23" t="str">
        <f>IF(Values_Entered,A191+1,"")</f>
        <v/>
      </c>
      <c r="B192" s="24" t="str">
        <f t="shared" si="16"/>
        <v/>
      </c>
      <c r="C192" s="25" t="str">
        <f t="shared" si="20"/>
        <v/>
      </c>
      <c r="D192" s="25" t="str">
        <f t="shared" si="23"/>
        <v/>
      </c>
      <c r="E192" s="26" t="e">
        <f t="shared" si="17"/>
        <v>#VALUE!</v>
      </c>
      <c r="F192" s="25" t="e">
        <f t="shared" si="18"/>
        <v>#VALUE!</v>
      </c>
      <c r="G192" s="25" t="str">
        <f t="shared" si="21"/>
        <v/>
      </c>
      <c r="H192" s="25" t="str">
        <f t="shared" si="22"/>
        <v/>
      </c>
      <c r="I192" s="25" t="e">
        <f t="shared" si="19"/>
        <v>#VALUE!</v>
      </c>
      <c r="J192" s="25">
        <f>SUM($H$14:$H192)</f>
        <v>0</v>
      </c>
      <c r="K192" s="20"/>
      <c r="L192" s="20"/>
    </row>
    <row r="193" spans="1:12" x14ac:dyDescent="0.25">
      <c r="A193" s="23" t="str">
        <f>IF(Values_Entered,A192+1,"")</f>
        <v/>
      </c>
      <c r="B193" s="24" t="str">
        <f t="shared" si="16"/>
        <v/>
      </c>
      <c r="C193" s="25" t="str">
        <f t="shared" si="20"/>
        <v/>
      </c>
      <c r="D193" s="25" t="str">
        <f t="shared" si="23"/>
        <v/>
      </c>
      <c r="E193" s="26" t="e">
        <f t="shared" si="17"/>
        <v>#VALUE!</v>
      </c>
      <c r="F193" s="25" t="e">
        <f t="shared" si="18"/>
        <v>#VALUE!</v>
      </c>
      <c r="G193" s="25" t="str">
        <f t="shared" si="21"/>
        <v/>
      </c>
      <c r="H193" s="25" t="str">
        <f t="shared" si="22"/>
        <v/>
      </c>
      <c r="I193" s="25" t="e">
        <f t="shared" si="19"/>
        <v>#VALUE!</v>
      </c>
      <c r="J193" s="25">
        <f>SUM($H$14:$H193)</f>
        <v>0</v>
      </c>
      <c r="K193" s="20"/>
      <c r="L193" s="20"/>
    </row>
    <row r="194" spans="1:12" x14ac:dyDescent="0.25">
      <c r="A194" s="23" t="str">
        <f>IF(Values_Entered,A193+1,"")</f>
        <v/>
      </c>
      <c r="B194" s="24" t="str">
        <f t="shared" si="16"/>
        <v/>
      </c>
      <c r="C194" s="25" t="str">
        <f t="shared" si="20"/>
        <v/>
      </c>
      <c r="D194" s="25" t="str">
        <f t="shared" si="23"/>
        <v/>
      </c>
      <c r="E194" s="26" t="e">
        <f t="shared" si="17"/>
        <v>#VALUE!</v>
      </c>
      <c r="F194" s="25" t="e">
        <f t="shared" si="18"/>
        <v>#VALUE!</v>
      </c>
      <c r="G194" s="25" t="str">
        <f t="shared" si="21"/>
        <v/>
      </c>
      <c r="H194" s="25" t="str">
        <f t="shared" si="22"/>
        <v/>
      </c>
      <c r="I194" s="25" t="e">
        <f t="shared" si="19"/>
        <v>#VALUE!</v>
      </c>
      <c r="J194" s="25">
        <f>SUM($H$14:$H194)</f>
        <v>0</v>
      </c>
      <c r="K194" s="20"/>
      <c r="L194" s="20"/>
    </row>
    <row r="195" spans="1:12" x14ac:dyDescent="0.25">
      <c r="A195" s="23" t="str">
        <f>IF(Values_Entered,A194+1,"")</f>
        <v/>
      </c>
      <c r="B195" s="24" t="str">
        <f t="shared" si="16"/>
        <v/>
      </c>
      <c r="C195" s="25" t="str">
        <f t="shared" si="20"/>
        <v/>
      </c>
      <c r="D195" s="25" t="str">
        <f t="shared" si="23"/>
        <v/>
      </c>
      <c r="E195" s="26" t="e">
        <f t="shared" si="17"/>
        <v>#VALUE!</v>
      </c>
      <c r="F195" s="25" t="e">
        <f t="shared" si="18"/>
        <v>#VALUE!</v>
      </c>
      <c r="G195" s="25" t="str">
        <f t="shared" si="21"/>
        <v/>
      </c>
      <c r="H195" s="25" t="str">
        <f t="shared" si="22"/>
        <v/>
      </c>
      <c r="I195" s="25" t="e">
        <f t="shared" si="19"/>
        <v>#VALUE!</v>
      </c>
      <c r="J195" s="25">
        <f>SUM($H$14:$H195)</f>
        <v>0</v>
      </c>
      <c r="K195" s="20"/>
      <c r="L195" s="20"/>
    </row>
    <row r="196" spans="1:12" x14ac:dyDescent="0.25">
      <c r="A196" s="23" t="str">
        <f>IF(Values_Entered,A195+1,"")</f>
        <v/>
      </c>
      <c r="B196" s="24" t="str">
        <f t="shared" si="16"/>
        <v/>
      </c>
      <c r="C196" s="25" t="str">
        <f t="shared" si="20"/>
        <v/>
      </c>
      <c r="D196" s="25" t="str">
        <f t="shared" si="23"/>
        <v/>
      </c>
      <c r="E196" s="26" t="e">
        <f t="shared" si="17"/>
        <v>#VALUE!</v>
      </c>
      <c r="F196" s="25" t="e">
        <f t="shared" si="18"/>
        <v>#VALUE!</v>
      </c>
      <c r="G196" s="25" t="str">
        <f t="shared" si="21"/>
        <v/>
      </c>
      <c r="H196" s="25" t="str">
        <f t="shared" si="22"/>
        <v/>
      </c>
      <c r="I196" s="25" t="e">
        <f t="shared" si="19"/>
        <v>#VALUE!</v>
      </c>
      <c r="J196" s="25">
        <f>SUM($H$14:$H196)</f>
        <v>0</v>
      </c>
      <c r="K196" s="20"/>
      <c r="L196" s="20"/>
    </row>
    <row r="197" spans="1:12" x14ac:dyDescent="0.25">
      <c r="A197" s="23" t="str">
        <f>IF(Values_Entered,A196+1,"")</f>
        <v/>
      </c>
      <c r="B197" s="24" t="str">
        <f t="shared" si="16"/>
        <v/>
      </c>
      <c r="C197" s="25" t="str">
        <f t="shared" si="20"/>
        <v/>
      </c>
      <c r="D197" s="25" t="str">
        <f t="shared" si="23"/>
        <v/>
      </c>
      <c r="E197" s="26" t="e">
        <f t="shared" si="17"/>
        <v>#VALUE!</v>
      </c>
      <c r="F197" s="25" t="e">
        <f t="shared" si="18"/>
        <v>#VALUE!</v>
      </c>
      <c r="G197" s="25" t="str">
        <f t="shared" si="21"/>
        <v/>
      </c>
      <c r="H197" s="25" t="str">
        <f t="shared" si="22"/>
        <v/>
      </c>
      <c r="I197" s="25" t="e">
        <f t="shared" si="19"/>
        <v>#VALUE!</v>
      </c>
      <c r="J197" s="25">
        <f>SUM($H$14:$H197)</f>
        <v>0</v>
      </c>
      <c r="K197" s="20"/>
      <c r="L197" s="20"/>
    </row>
    <row r="198" spans="1:12" x14ac:dyDescent="0.25">
      <c r="A198" s="23" t="str">
        <f>IF(Values_Entered,A197+1,"")</f>
        <v/>
      </c>
      <c r="B198" s="24" t="str">
        <f t="shared" si="16"/>
        <v/>
      </c>
      <c r="C198" s="25" t="str">
        <f t="shared" si="20"/>
        <v/>
      </c>
      <c r="D198" s="25" t="str">
        <f t="shared" si="23"/>
        <v/>
      </c>
      <c r="E198" s="26" t="e">
        <f t="shared" si="17"/>
        <v>#VALUE!</v>
      </c>
      <c r="F198" s="25" t="e">
        <f t="shared" si="18"/>
        <v>#VALUE!</v>
      </c>
      <c r="G198" s="25" t="str">
        <f t="shared" si="21"/>
        <v/>
      </c>
      <c r="H198" s="25" t="str">
        <f t="shared" si="22"/>
        <v/>
      </c>
      <c r="I198" s="25" t="e">
        <f t="shared" si="19"/>
        <v>#VALUE!</v>
      </c>
      <c r="J198" s="25">
        <f>SUM($H$14:$H198)</f>
        <v>0</v>
      </c>
      <c r="K198" s="20"/>
      <c r="L198" s="20"/>
    </row>
    <row r="199" spans="1:12" x14ac:dyDescent="0.25">
      <c r="A199" s="23" t="str">
        <f>IF(Values_Entered,A198+1,"")</f>
        <v/>
      </c>
      <c r="B199" s="24" t="str">
        <f t="shared" si="16"/>
        <v/>
      </c>
      <c r="C199" s="25" t="str">
        <f t="shared" si="20"/>
        <v/>
      </c>
      <c r="D199" s="25" t="str">
        <f t="shared" si="23"/>
        <v/>
      </c>
      <c r="E199" s="26" t="e">
        <f t="shared" si="17"/>
        <v>#VALUE!</v>
      </c>
      <c r="F199" s="25" t="e">
        <f t="shared" si="18"/>
        <v>#VALUE!</v>
      </c>
      <c r="G199" s="25" t="str">
        <f t="shared" si="21"/>
        <v/>
      </c>
      <c r="H199" s="25" t="str">
        <f t="shared" si="22"/>
        <v/>
      </c>
      <c r="I199" s="25" t="e">
        <f t="shared" si="19"/>
        <v>#VALUE!</v>
      </c>
      <c r="J199" s="25">
        <f>SUM($H$14:$H199)</f>
        <v>0</v>
      </c>
      <c r="K199" s="20"/>
      <c r="L199" s="20"/>
    </row>
    <row r="200" spans="1:12" x14ac:dyDescent="0.25">
      <c r="A200" s="23" t="str">
        <f>IF(Values_Entered,A199+1,"")</f>
        <v/>
      </c>
      <c r="B200" s="24" t="str">
        <f t="shared" si="16"/>
        <v/>
      </c>
      <c r="C200" s="25" t="str">
        <f t="shared" si="20"/>
        <v/>
      </c>
      <c r="D200" s="25" t="str">
        <f t="shared" si="23"/>
        <v/>
      </c>
      <c r="E200" s="26" t="e">
        <f t="shared" si="17"/>
        <v>#VALUE!</v>
      </c>
      <c r="F200" s="25" t="e">
        <f t="shared" si="18"/>
        <v>#VALUE!</v>
      </c>
      <c r="G200" s="25" t="str">
        <f t="shared" si="21"/>
        <v/>
      </c>
      <c r="H200" s="25" t="str">
        <f t="shared" si="22"/>
        <v/>
      </c>
      <c r="I200" s="25" t="e">
        <f t="shared" si="19"/>
        <v>#VALUE!</v>
      </c>
      <c r="J200" s="25">
        <f>SUM($H$14:$H200)</f>
        <v>0</v>
      </c>
      <c r="K200" s="20"/>
      <c r="L200" s="20"/>
    </row>
    <row r="201" spans="1:12" x14ac:dyDescent="0.25">
      <c r="A201" s="23" t="str">
        <f>IF(Values_Entered,A200+1,"")</f>
        <v/>
      </c>
      <c r="B201" s="24" t="str">
        <f t="shared" si="16"/>
        <v/>
      </c>
      <c r="C201" s="25" t="str">
        <f t="shared" si="20"/>
        <v/>
      </c>
      <c r="D201" s="25" t="str">
        <f t="shared" si="23"/>
        <v/>
      </c>
      <c r="E201" s="26" t="e">
        <f t="shared" si="17"/>
        <v>#VALUE!</v>
      </c>
      <c r="F201" s="25" t="e">
        <f t="shared" si="18"/>
        <v>#VALUE!</v>
      </c>
      <c r="G201" s="25" t="str">
        <f t="shared" si="21"/>
        <v/>
      </c>
      <c r="H201" s="25" t="str">
        <f t="shared" si="22"/>
        <v/>
      </c>
      <c r="I201" s="25" t="e">
        <f t="shared" si="19"/>
        <v>#VALUE!</v>
      </c>
      <c r="J201" s="25">
        <f>SUM($H$14:$H201)</f>
        <v>0</v>
      </c>
      <c r="K201" s="20"/>
      <c r="L201" s="20"/>
    </row>
    <row r="202" spans="1:12" x14ac:dyDescent="0.25">
      <c r="A202" s="23" t="str">
        <f>IF(Values_Entered,A201+1,"")</f>
        <v/>
      </c>
      <c r="B202" s="24" t="str">
        <f t="shared" si="16"/>
        <v/>
      </c>
      <c r="C202" s="25" t="str">
        <f t="shared" si="20"/>
        <v/>
      </c>
      <c r="D202" s="25" t="str">
        <f t="shared" si="23"/>
        <v/>
      </c>
      <c r="E202" s="26" t="e">
        <f t="shared" si="17"/>
        <v>#VALUE!</v>
      </c>
      <c r="F202" s="25" t="e">
        <f t="shared" si="18"/>
        <v>#VALUE!</v>
      </c>
      <c r="G202" s="25" t="str">
        <f t="shared" si="21"/>
        <v/>
      </c>
      <c r="H202" s="25" t="str">
        <f t="shared" si="22"/>
        <v/>
      </c>
      <c r="I202" s="25" t="e">
        <f t="shared" si="19"/>
        <v>#VALUE!</v>
      </c>
      <c r="J202" s="25">
        <f>SUM($H$14:$H202)</f>
        <v>0</v>
      </c>
      <c r="K202" s="20"/>
      <c r="L202" s="20"/>
    </row>
    <row r="203" spans="1:12" x14ac:dyDescent="0.25">
      <c r="A203" s="23" t="str">
        <f>IF(Values_Entered,A202+1,"")</f>
        <v/>
      </c>
      <c r="B203" s="24" t="str">
        <f t="shared" si="16"/>
        <v/>
      </c>
      <c r="C203" s="25" t="str">
        <f t="shared" si="20"/>
        <v/>
      </c>
      <c r="D203" s="25" t="str">
        <f t="shared" si="23"/>
        <v/>
      </c>
      <c r="E203" s="26" t="e">
        <f t="shared" si="17"/>
        <v>#VALUE!</v>
      </c>
      <c r="F203" s="25" t="e">
        <f t="shared" si="18"/>
        <v>#VALUE!</v>
      </c>
      <c r="G203" s="25" t="str">
        <f t="shared" si="21"/>
        <v/>
      </c>
      <c r="H203" s="25" t="str">
        <f t="shared" si="22"/>
        <v/>
      </c>
      <c r="I203" s="25" t="e">
        <f t="shared" si="19"/>
        <v>#VALUE!</v>
      </c>
      <c r="J203" s="25">
        <f>SUM($H$14:$H203)</f>
        <v>0</v>
      </c>
      <c r="K203" s="20"/>
      <c r="L203" s="20"/>
    </row>
    <row r="204" spans="1:12" x14ac:dyDescent="0.25">
      <c r="A204" s="23" t="str">
        <f>IF(Values_Entered,A203+1,"")</f>
        <v/>
      </c>
      <c r="B204" s="24" t="str">
        <f t="shared" si="16"/>
        <v/>
      </c>
      <c r="C204" s="25" t="str">
        <f t="shared" si="20"/>
        <v/>
      </c>
      <c r="D204" s="25" t="str">
        <f t="shared" si="23"/>
        <v/>
      </c>
      <c r="E204" s="26" t="e">
        <f t="shared" si="17"/>
        <v>#VALUE!</v>
      </c>
      <c r="F204" s="25" t="e">
        <f t="shared" si="18"/>
        <v>#VALUE!</v>
      </c>
      <c r="G204" s="25" t="str">
        <f t="shared" si="21"/>
        <v/>
      </c>
      <c r="H204" s="25" t="str">
        <f t="shared" si="22"/>
        <v/>
      </c>
      <c r="I204" s="25" t="e">
        <f t="shared" si="19"/>
        <v>#VALUE!</v>
      </c>
      <c r="J204" s="25">
        <f>SUM($H$14:$H204)</f>
        <v>0</v>
      </c>
      <c r="K204" s="20"/>
      <c r="L204" s="20"/>
    </row>
    <row r="205" spans="1:12" x14ac:dyDescent="0.25">
      <c r="A205" s="23" t="str">
        <f>IF(Values_Entered,A204+1,"")</f>
        <v/>
      </c>
      <c r="B205" s="24" t="str">
        <f t="shared" si="16"/>
        <v/>
      </c>
      <c r="C205" s="25" t="str">
        <f t="shared" si="20"/>
        <v/>
      </c>
      <c r="D205" s="25" t="str">
        <f t="shared" si="23"/>
        <v/>
      </c>
      <c r="E205" s="26" t="e">
        <f t="shared" si="17"/>
        <v>#VALUE!</v>
      </c>
      <c r="F205" s="25" t="e">
        <f t="shared" si="18"/>
        <v>#VALUE!</v>
      </c>
      <c r="G205" s="25" t="str">
        <f t="shared" si="21"/>
        <v/>
      </c>
      <c r="H205" s="25" t="str">
        <f t="shared" si="22"/>
        <v/>
      </c>
      <c r="I205" s="25" t="e">
        <f t="shared" si="19"/>
        <v>#VALUE!</v>
      </c>
      <c r="J205" s="25">
        <f>SUM($H$14:$H205)</f>
        <v>0</v>
      </c>
      <c r="K205" s="20"/>
      <c r="L205" s="20"/>
    </row>
    <row r="206" spans="1:12" x14ac:dyDescent="0.25">
      <c r="A206" s="23" t="str">
        <f>IF(Values_Entered,A205+1,"")</f>
        <v/>
      </c>
      <c r="B206" s="24" t="str">
        <f t="shared" ref="B206:B269" si="24">IF(Pay_Num&lt;&gt;"",DATE(YEAR(Loan_Start),MONTH(Loan_Start)+(Pay_Num)*12/Num_Pmt_Per_Year,DAY(Loan_Start)),"")</f>
        <v/>
      </c>
      <c r="C206" s="25" t="str">
        <f t="shared" si="20"/>
        <v/>
      </c>
      <c r="D206" s="25" t="str">
        <f t="shared" si="23"/>
        <v/>
      </c>
      <c r="E206" s="26" t="e">
        <f t="shared" ref="E206:E269" si="25">IF(AND(Pay_Num&lt;&gt;"",Sched_Pay+Scheduled_Extra_Payments&lt;Beg_Bal),Scheduled_Extra_Payments,IF(AND(Pay_Num&lt;&gt;"",Beg_Bal-Sched_Pay&gt;0),Beg_Bal-Sched_Pay,IF(Pay_Num&lt;&gt;"",0,"")))</f>
        <v>#VALUE!</v>
      </c>
      <c r="F206" s="25" t="e">
        <f t="shared" ref="F206:F269" si="26">IF(AND(Pay_Num&lt;&gt;"",Sched_Pay+Extra_Pay&lt;Beg_Bal),Sched_Pay+Extra_Pay,IF(Pay_Num&lt;&gt;"",Beg_Bal,""))</f>
        <v>#VALUE!</v>
      </c>
      <c r="G206" s="25" t="str">
        <f t="shared" si="21"/>
        <v/>
      </c>
      <c r="H206" s="25" t="str">
        <f t="shared" si="22"/>
        <v/>
      </c>
      <c r="I206" s="25" t="e">
        <f t="shared" ref="I206:I269" si="27">IF(AND(Pay_Num&lt;&gt;"",Sched_Pay+Extra_Pay&lt;Beg_Bal),Beg_Bal-Princ,IF(Pay_Num&lt;&gt;"",0,""))</f>
        <v>#VALUE!</v>
      </c>
      <c r="J206" s="25">
        <f>SUM($H$14:$H206)</f>
        <v>0</v>
      </c>
      <c r="K206" s="20"/>
      <c r="L206" s="20"/>
    </row>
    <row r="207" spans="1:12" x14ac:dyDescent="0.25">
      <c r="A207" s="23" t="str">
        <f>IF(Values_Entered,A206+1,"")</f>
        <v/>
      </c>
      <c r="B207" s="24" t="str">
        <f t="shared" si="24"/>
        <v/>
      </c>
      <c r="C207" s="25" t="str">
        <f t="shared" ref="C207:C270" si="28">IF(Pay_Num&lt;&gt;"",I206,"")</f>
        <v/>
      </c>
      <c r="D207" s="25" t="str">
        <f t="shared" si="23"/>
        <v/>
      </c>
      <c r="E207" s="26" t="e">
        <f t="shared" si="25"/>
        <v>#VALUE!</v>
      </c>
      <c r="F207" s="25" t="e">
        <f t="shared" si="26"/>
        <v>#VALUE!</v>
      </c>
      <c r="G207" s="25" t="str">
        <f t="shared" ref="G207:G270" si="29">IF(Pay_Num&lt;&gt;"",Total_Pay-Int,"")</f>
        <v/>
      </c>
      <c r="H207" s="25" t="str">
        <f t="shared" ref="H207:H270" si="30">IF(Pay_Num&lt;&gt;"",Beg_Bal*Interest_Rate/Num_Pmt_Per_Year,"")</f>
        <v/>
      </c>
      <c r="I207" s="25" t="e">
        <f t="shared" si="27"/>
        <v>#VALUE!</v>
      </c>
      <c r="J207" s="25">
        <f>SUM($H$14:$H207)</f>
        <v>0</v>
      </c>
      <c r="K207" s="20"/>
      <c r="L207" s="20"/>
    </row>
    <row r="208" spans="1:12" x14ac:dyDescent="0.25">
      <c r="A208" s="23" t="str">
        <f>IF(Values_Entered,A207+1,"")</f>
        <v/>
      </c>
      <c r="B208" s="24" t="str">
        <f t="shared" si="24"/>
        <v/>
      </c>
      <c r="C208" s="25" t="str">
        <f t="shared" si="28"/>
        <v/>
      </c>
      <c r="D208" s="25" t="str">
        <f t="shared" ref="D208:D271" si="31">IF(Pay_Num&lt;&gt;"",Scheduled_Monthly_Payment,"")</f>
        <v/>
      </c>
      <c r="E208" s="26" t="e">
        <f t="shared" si="25"/>
        <v>#VALUE!</v>
      </c>
      <c r="F208" s="25" t="e">
        <f t="shared" si="26"/>
        <v>#VALUE!</v>
      </c>
      <c r="G208" s="25" t="str">
        <f t="shared" si="29"/>
        <v/>
      </c>
      <c r="H208" s="25" t="str">
        <f t="shared" si="30"/>
        <v/>
      </c>
      <c r="I208" s="25" t="e">
        <f t="shared" si="27"/>
        <v>#VALUE!</v>
      </c>
      <c r="J208" s="25">
        <f>SUM($H$14:$H208)</f>
        <v>0</v>
      </c>
      <c r="K208" s="20"/>
      <c r="L208" s="20"/>
    </row>
    <row r="209" spans="1:12" x14ac:dyDescent="0.25">
      <c r="A209" s="23" t="str">
        <f>IF(Values_Entered,A208+1,"")</f>
        <v/>
      </c>
      <c r="B209" s="24" t="str">
        <f t="shared" si="24"/>
        <v/>
      </c>
      <c r="C209" s="25" t="str">
        <f t="shared" si="28"/>
        <v/>
      </c>
      <c r="D209" s="25" t="str">
        <f t="shared" si="31"/>
        <v/>
      </c>
      <c r="E209" s="26" t="e">
        <f t="shared" si="25"/>
        <v>#VALUE!</v>
      </c>
      <c r="F209" s="25" t="e">
        <f t="shared" si="26"/>
        <v>#VALUE!</v>
      </c>
      <c r="G209" s="25" t="str">
        <f t="shared" si="29"/>
        <v/>
      </c>
      <c r="H209" s="25" t="str">
        <f t="shared" si="30"/>
        <v/>
      </c>
      <c r="I209" s="25" t="e">
        <f t="shared" si="27"/>
        <v>#VALUE!</v>
      </c>
      <c r="J209" s="25">
        <f>SUM($H$14:$H209)</f>
        <v>0</v>
      </c>
      <c r="K209" s="20"/>
      <c r="L209" s="20"/>
    </row>
    <row r="210" spans="1:12" x14ac:dyDescent="0.25">
      <c r="A210" s="23" t="str">
        <f>IF(Values_Entered,A209+1,"")</f>
        <v/>
      </c>
      <c r="B210" s="24" t="str">
        <f t="shared" si="24"/>
        <v/>
      </c>
      <c r="C210" s="25" t="str">
        <f t="shared" si="28"/>
        <v/>
      </c>
      <c r="D210" s="25" t="str">
        <f t="shared" si="31"/>
        <v/>
      </c>
      <c r="E210" s="26" t="e">
        <f t="shared" si="25"/>
        <v>#VALUE!</v>
      </c>
      <c r="F210" s="25" t="e">
        <f t="shared" si="26"/>
        <v>#VALUE!</v>
      </c>
      <c r="G210" s="25" t="str">
        <f t="shared" si="29"/>
        <v/>
      </c>
      <c r="H210" s="25" t="str">
        <f t="shared" si="30"/>
        <v/>
      </c>
      <c r="I210" s="25" t="e">
        <f t="shared" si="27"/>
        <v>#VALUE!</v>
      </c>
      <c r="J210" s="25">
        <f>SUM($H$14:$H210)</f>
        <v>0</v>
      </c>
      <c r="K210" s="20"/>
      <c r="L210" s="20"/>
    </row>
    <row r="211" spans="1:12" x14ac:dyDescent="0.25">
      <c r="A211" s="23" t="str">
        <f>IF(Values_Entered,A210+1,"")</f>
        <v/>
      </c>
      <c r="B211" s="24" t="str">
        <f t="shared" si="24"/>
        <v/>
      </c>
      <c r="C211" s="25" t="str">
        <f t="shared" si="28"/>
        <v/>
      </c>
      <c r="D211" s="25" t="str">
        <f t="shared" si="31"/>
        <v/>
      </c>
      <c r="E211" s="26" t="e">
        <f t="shared" si="25"/>
        <v>#VALUE!</v>
      </c>
      <c r="F211" s="25" t="e">
        <f t="shared" si="26"/>
        <v>#VALUE!</v>
      </c>
      <c r="G211" s="25" t="str">
        <f t="shared" si="29"/>
        <v/>
      </c>
      <c r="H211" s="25" t="str">
        <f t="shared" si="30"/>
        <v/>
      </c>
      <c r="I211" s="25" t="e">
        <f t="shared" si="27"/>
        <v>#VALUE!</v>
      </c>
      <c r="J211" s="25">
        <f>SUM($H$14:$H211)</f>
        <v>0</v>
      </c>
      <c r="K211" s="20"/>
      <c r="L211" s="20"/>
    </row>
    <row r="212" spans="1:12" x14ac:dyDescent="0.25">
      <c r="A212" s="23" t="str">
        <f>IF(Values_Entered,A211+1,"")</f>
        <v/>
      </c>
      <c r="B212" s="24" t="str">
        <f t="shared" si="24"/>
        <v/>
      </c>
      <c r="C212" s="25" t="str">
        <f t="shared" si="28"/>
        <v/>
      </c>
      <c r="D212" s="25" t="str">
        <f t="shared" si="31"/>
        <v/>
      </c>
      <c r="E212" s="26" t="e">
        <f t="shared" si="25"/>
        <v>#VALUE!</v>
      </c>
      <c r="F212" s="25" t="e">
        <f t="shared" si="26"/>
        <v>#VALUE!</v>
      </c>
      <c r="G212" s="25" t="str">
        <f t="shared" si="29"/>
        <v/>
      </c>
      <c r="H212" s="25" t="str">
        <f t="shared" si="30"/>
        <v/>
      </c>
      <c r="I212" s="25" t="e">
        <f t="shared" si="27"/>
        <v>#VALUE!</v>
      </c>
      <c r="J212" s="25">
        <f>SUM($H$14:$H212)</f>
        <v>0</v>
      </c>
      <c r="K212" s="20"/>
      <c r="L212" s="20"/>
    </row>
    <row r="213" spans="1:12" x14ac:dyDescent="0.25">
      <c r="A213" s="23" t="str">
        <f>IF(Values_Entered,A212+1,"")</f>
        <v/>
      </c>
      <c r="B213" s="24" t="str">
        <f t="shared" si="24"/>
        <v/>
      </c>
      <c r="C213" s="25" t="str">
        <f t="shared" si="28"/>
        <v/>
      </c>
      <c r="D213" s="25" t="str">
        <f t="shared" si="31"/>
        <v/>
      </c>
      <c r="E213" s="26" t="e">
        <f t="shared" si="25"/>
        <v>#VALUE!</v>
      </c>
      <c r="F213" s="25" t="e">
        <f t="shared" si="26"/>
        <v>#VALUE!</v>
      </c>
      <c r="G213" s="25" t="str">
        <f t="shared" si="29"/>
        <v/>
      </c>
      <c r="H213" s="25" t="str">
        <f t="shared" si="30"/>
        <v/>
      </c>
      <c r="I213" s="25" t="e">
        <f t="shared" si="27"/>
        <v>#VALUE!</v>
      </c>
      <c r="J213" s="25">
        <f>SUM($H$14:$H213)</f>
        <v>0</v>
      </c>
      <c r="K213" s="20"/>
      <c r="L213" s="20"/>
    </row>
    <row r="214" spans="1:12" x14ac:dyDescent="0.25">
      <c r="A214" s="23" t="str">
        <f>IF(Values_Entered,A213+1,"")</f>
        <v/>
      </c>
      <c r="B214" s="24" t="str">
        <f t="shared" si="24"/>
        <v/>
      </c>
      <c r="C214" s="25" t="str">
        <f t="shared" si="28"/>
        <v/>
      </c>
      <c r="D214" s="25" t="str">
        <f t="shared" si="31"/>
        <v/>
      </c>
      <c r="E214" s="26" t="e">
        <f t="shared" si="25"/>
        <v>#VALUE!</v>
      </c>
      <c r="F214" s="25" t="e">
        <f t="shared" si="26"/>
        <v>#VALUE!</v>
      </c>
      <c r="G214" s="25" t="str">
        <f t="shared" si="29"/>
        <v/>
      </c>
      <c r="H214" s="25" t="str">
        <f t="shared" si="30"/>
        <v/>
      </c>
      <c r="I214" s="25" t="e">
        <f t="shared" si="27"/>
        <v>#VALUE!</v>
      </c>
      <c r="J214" s="25">
        <f>SUM($H$14:$H214)</f>
        <v>0</v>
      </c>
      <c r="K214" s="20"/>
      <c r="L214" s="20"/>
    </row>
    <row r="215" spans="1:12" x14ac:dyDescent="0.25">
      <c r="A215" s="23" t="str">
        <f>IF(Values_Entered,A214+1,"")</f>
        <v/>
      </c>
      <c r="B215" s="24" t="str">
        <f t="shared" si="24"/>
        <v/>
      </c>
      <c r="C215" s="25" t="str">
        <f t="shared" si="28"/>
        <v/>
      </c>
      <c r="D215" s="25" t="str">
        <f t="shared" si="31"/>
        <v/>
      </c>
      <c r="E215" s="26" t="e">
        <f t="shared" si="25"/>
        <v>#VALUE!</v>
      </c>
      <c r="F215" s="25" t="e">
        <f t="shared" si="26"/>
        <v>#VALUE!</v>
      </c>
      <c r="G215" s="25" t="str">
        <f t="shared" si="29"/>
        <v/>
      </c>
      <c r="H215" s="25" t="str">
        <f t="shared" si="30"/>
        <v/>
      </c>
      <c r="I215" s="25" t="e">
        <f t="shared" si="27"/>
        <v>#VALUE!</v>
      </c>
      <c r="J215" s="25">
        <f>SUM($H$14:$H215)</f>
        <v>0</v>
      </c>
      <c r="K215" s="20"/>
      <c r="L215" s="20"/>
    </row>
    <row r="216" spans="1:12" x14ac:dyDescent="0.25">
      <c r="A216" s="23" t="str">
        <f>IF(Values_Entered,A215+1,"")</f>
        <v/>
      </c>
      <c r="B216" s="24" t="str">
        <f t="shared" si="24"/>
        <v/>
      </c>
      <c r="C216" s="25" t="str">
        <f t="shared" si="28"/>
        <v/>
      </c>
      <c r="D216" s="25" t="str">
        <f t="shared" si="31"/>
        <v/>
      </c>
      <c r="E216" s="26" t="e">
        <f t="shared" si="25"/>
        <v>#VALUE!</v>
      </c>
      <c r="F216" s="25" t="e">
        <f t="shared" si="26"/>
        <v>#VALUE!</v>
      </c>
      <c r="G216" s="25" t="str">
        <f t="shared" si="29"/>
        <v/>
      </c>
      <c r="H216" s="25" t="str">
        <f t="shared" si="30"/>
        <v/>
      </c>
      <c r="I216" s="25" t="e">
        <f t="shared" si="27"/>
        <v>#VALUE!</v>
      </c>
      <c r="J216" s="25">
        <f>SUM($H$14:$H216)</f>
        <v>0</v>
      </c>
      <c r="K216" s="20"/>
      <c r="L216" s="20"/>
    </row>
    <row r="217" spans="1:12" x14ac:dyDescent="0.25">
      <c r="A217" s="23" t="str">
        <f>IF(Values_Entered,A216+1,"")</f>
        <v/>
      </c>
      <c r="B217" s="24" t="str">
        <f t="shared" si="24"/>
        <v/>
      </c>
      <c r="C217" s="25" t="str">
        <f t="shared" si="28"/>
        <v/>
      </c>
      <c r="D217" s="25" t="str">
        <f t="shared" si="31"/>
        <v/>
      </c>
      <c r="E217" s="26" t="e">
        <f t="shared" si="25"/>
        <v>#VALUE!</v>
      </c>
      <c r="F217" s="25" t="e">
        <f t="shared" si="26"/>
        <v>#VALUE!</v>
      </c>
      <c r="G217" s="25" t="str">
        <f t="shared" si="29"/>
        <v/>
      </c>
      <c r="H217" s="25" t="str">
        <f t="shared" si="30"/>
        <v/>
      </c>
      <c r="I217" s="25" t="e">
        <f t="shared" si="27"/>
        <v>#VALUE!</v>
      </c>
      <c r="J217" s="25">
        <f>SUM($H$14:$H217)</f>
        <v>0</v>
      </c>
      <c r="K217" s="20"/>
      <c r="L217" s="20"/>
    </row>
    <row r="218" spans="1:12" x14ac:dyDescent="0.25">
      <c r="A218" s="23" t="str">
        <f>IF(Values_Entered,A217+1,"")</f>
        <v/>
      </c>
      <c r="B218" s="24" t="str">
        <f t="shared" si="24"/>
        <v/>
      </c>
      <c r="C218" s="25" t="str">
        <f t="shared" si="28"/>
        <v/>
      </c>
      <c r="D218" s="25" t="str">
        <f t="shared" si="31"/>
        <v/>
      </c>
      <c r="E218" s="26" t="e">
        <f t="shared" si="25"/>
        <v>#VALUE!</v>
      </c>
      <c r="F218" s="25" t="e">
        <f t="shared" si="26"/>
        <v>#VALUE!</v>
      </c>
      <c r="G218" s="25" t="str">
        <f t="shared" si="29"/>
        <v/>
      </c>
      <c r="H218" s="25" t="str">
        <f t="shared" si="30"/>
        <v/>
      </c>
      <c r="I218" s="25" t="e">
        <f t="shared" si="27"/>
        <v>#VALUE!</v>
      </c>
      <c r="J218" s="25">
        <f>SUM($H$14:$H218)</f>
        <v>0</v>
      </c>
      <c r="K218" s="20"/>
      <c r="L218" s="20"/>
    </row>
    <row r="219" spans="1:12" x14ac:dyDescent="0.25">
      <c r="A219" s="23" t="str">
        <f>IF(Values_Entered,A218+1,"")</f>
        <v/>
      </c>
      <c r="B219" s="24" t="str">
        <f t="shared" si="24"/>
        <v/>
      </c>
      <c r="C219" s="25" t="str">
        <f t="shared" si="28"/>
        <v/>
      </c>
      <c r="D219" s="25" t="str">
        <f t="shared" si="31"/>
        <v/>
      </c>
      <c r="E219" s="26" t="e">
        <f t="shared" si="25"/>
        <v>#VALUE!</v>
      </c>
      <c r="F219" s="25" t="e">
        <f t="shared" si="26"/>
        <v>#VALUE!</v>
      </c>
      <c r="G219" s="25" t="str">
        <f t="shared" si="29"/>
        <v/>
      </c>
      <c r="H219" s="25" t="str">
        <f t="shared" si="30"/>
        <v/>
      </c>
      <c r="I219" s="25" t="e">
        <f t="shared" si="27"/>
        <v>#VALUE!</v>
      </c>
      <c r="J219" s="25">
        <f>SUM($H$14:$H219)</f>
        <v>0</v>
      </c>
      <c r="K219" s="20"/>
      <c r="L219" s="20"/>
    </row>
    <row r="220" spans="1:12" x14ac:dyDescent="0.25">
      <c r="A220" s="23" t="str">
        <f>IF(Values_Entered,A219+1,"")</f>
        <v/>
      </c>
      <c r="B220" s="24" t="str">
        <f t="shared" si="24"/>
        <v/>
      </c>
      <c r="C220" s="25" t="str">
        <f t="shared" si="28"/>
        <v/>
      </c>
      <c r="D220" s="25" t="str">
        <f t="shared" si="31"/>
        <v/>
      </c>
      <c r="E220" s="26" t="e">
        <f t="shared" si="25"/>
        <v>#VALUE!</v>
      </c>
      <c r="F220" s="25" t="e">
        <f t="shared" si="26"/>
        <v>#VALUE!</v>
      </c>
      <c r="G220" s="25" t="str">
        <f t="shared" si="29"/>
        <v/>
      </c>
      <c r="H220" s="25" t="str">
        <f t="shared" si="30"/>
        <v/>
      </c>
      <c r="I220" s="25" t="e">
        <f t="shared" si="27"/>
        <v>#VALUE!</v>
      </c>
      <c r="J220" s="25">
        <f>SUM($H$14:$H220)</f>
        <v>0</v>
      </c>
      <c r="K220" s="20"/>
      <c r="L220" s="20"/>
    </row>
    <row r="221" spans="1:12" x14ac:dyDescent="0.25">
      <c r="A221" s="23" t="str">
        <f>IF(Values_Entered,A220+1,"")</f>
        <v/>
      </c>
      <c r="B221" s="24" t="str">
        <f t="shared" si="24"/>
        <v/>
      </c>
      <c r="C221" s="25" t="str">
        <f t="shared" si="28"/>
        <v/>
      </c>
      <c r="D221" s="25" t="str">
        <f t="shared" si="31"/>
        <v/>
      </c>
      <c r="E221" s="26" t="e">
        <f t="shared" si="25"/>
        <v>#VALUE!</v>
      </c>
      <c r="F221" s="25" t="e">
        <f t="shared" si="26"/>
        <v>#VALUE!</v>
      </c>
      <c r="G221" s="25" t="str">
        <f t="shared" si="29"/>
        <v/>
      </c>
      <c r="H221" s="25" t="str">
        <f t="shared" si="30"/>
        <v/>
      </c>
      <c r="I221" s="25" t="e">
        <f t="shared" si="27"/>
        <v>#VALUE!</v>
      </c>
      <c r="J221" s="25">
        <f>SUM($H$14:$H221)</f>
        <v>0</v>
      </c>
      <c r="K221" s="20"/>
      <c r="L221" s="20"/>
    </row>
    <row r="222" spans="1:12" x14ac:dyDescent="0.25">
      <c r="A222" s="23" t="str">
        <f>IF(Values_Entered,A221+1,"")</f>
        <v/>
      </c>
      <c r="B222" s="24" t="str">
        <f t="shared" si="24"/>
        <v/>
      </c>
      <c r="C222" s="25" t="str">
        <f t="shared" si="28"/>
        <v/>
      </c>
      <c r="D222" s="25" t="str">
        <f t="shared" si="31"/>
        <v/>
      </c>
      <c r="E222" s="26" t="e">
        <f t="shared" si="25"/>
        <v>#VALUE!</v>
      </c>
      <c r="F222" s="25" t="e">
        <f t="shared" si="26"/>
        <v>#VALUE!</v>
      </c>
      <c r="G222" s="25" t="str">
        <f t="shared" si="29"/>
        <v/>
      </c>
      <c r="H222" s="25" t="str">
        <f t="shared" si="30"/>
        <v/>
      </c>
      <c r="I222" s="25" t="e">
        <f t="shared" si="27"/>
        <v>#VALUE!</v>
      </c>
      <c r="J222" s="25">
        <f>SUM($H$14:$H222)</f>
        <v>0</v>
      </c>
      <c r="K222" s="20"/>
      <c r="L222" s="20"/>
    </row>
    <row r="223" spans="1:12" x14ac:dyDescent="0.25">
      <c r="A223" s="23" t="str">
        <f>IF(Values_Entered,A222+1,"")</f>
        <v/>
      </c>
      <c r="B223" s="24" t="str">
        <f t="shared" si="24"/>
        <v/>
      </c>
      <c r="C223" s="25" t="str">
        <f t="shared" si="28"/>
        <v/>
      </c>
      <c r="D223" s="25" t="str">
        <f t="shared" si="31"/>
        <v/>
      </c>
      <c r="E223" s="26" t="e">
        <f t="shared" si="25"/>
        <v>#VALUE!</v>
      </c>
      <c r="F223" s="25" t="e">
        <f t="shared" si="26"/>
        <v>#VALUE!</v>
      </c>
      <c r="G223" s="25" t="str">
        <f t="shared" si="29"/>
        <v/>
      </c>
      <c r="H223" s="25" t="str">
        <f t="shared" si="30"/>
        <v/>
      </c>
      <c r="I223" s="25" t="e">
        <f t="shared" si="27"/>
        <v>#VALUE!</v>
      </c>
      <c r="J223" s="25">
        <f>SUM($H$14:$H223)</f>
        <v>0</v>
      </c>
      <c r="K223" s="20"/>
      <c r="L223" s="20"/>
    </row>
    <row r="224" spans="1:12" x14ac:dyDescent="0.25">
      <c r="A224" s="23" t="str">
        <f>IF(Values_Entered,A223+1,"")</f>
        <v/>
      </c>
      <c r="B224" s="24" t="str">
        <f t="shared" si="24"/>
        <v/>
      </c>
      <c r="C224" s="25" t="str">
        <f t="shared" si="28"/>
        <v/>
      </c>
      <c r="D224" s="25" t="str">
        <f t="shared" si="31"/>
        <v/>
      </c>
      <c r="E224" s="26" t="e">
        <f t="shared" si="25"/>
        <v>#VALUE!</v>
      </c>
      <c r="F224" s="25" t="e">
        <f t="shared" si="26"/>
        <v>#VALUE!</v>
      </c>
      <c r="G224" s="25" t="str">
        <f t="shared" si="29"/>
        <v/>
      </c>
      <c r="H224" s="25" t="str">
        <f t="shared" si="30"/>
        <v/>
      </c>
      <c r="I224" s="25" t="e">
        <f t="shared" si="27"/>
        <v>#VALUE!</v>
      </c>
      <c r="J224" s="25">
        <f>SUM($H$14:$H224)</f>
        <v>0</v>
      </c>
      <c r="K224" s="20"/>
      <c r="L224" s="20"/>
    </row>
    <row r="225" spans="1:12" x14ac:dyDescent="0.25">
      <c r="A225" s="23" t="str">
        <f>IF(Values_Entered,A224+1,"")</f>
        <v/>
      </c>
      <c r="B225" s="24" t="str">
        <f t="shared" si="24"/>
        <v/>
      </c>
      <c r="C225" s="25" t="str">
        <f t="shared" si="28"/>
        <v/>
      </c>
      <c r="D225" s="25" t="str">
        <f t="shared" si="31"/>
        <v/>
      </c>
      <c r="E225" s="26" t="e">
        <f t="shared" si="25"/>
        <v>#VALUE!</v>
      </c>
      <c r="F225" s="25" t="e">
        <f t="shared" si="26"/>
        <v>#VALUE!</v>
      </c>
      <c r="G225" s="25" t="str">
        <f t="shared" si="29"/>
        <v/>
      </c>
      <c r="H225" s="25" t="str">
        <f t="shared" si="30"/>
        <v/>
      </c>
      <c r="I225" s="25" t="e">
        <f t="shared" si="27"/>
        <v>#VALUE!</v>
      </c>
      <c r="J225" s="25">
        <f>SUM($H$14:$H225)</f>
        <v>0</v>
      </c>
      <c r="K225" s="20"/>
      <c r="L225" s="20"/>
    </row>
    <row r="226" spans="1:12" x14ac:dyDescent="0.25">
      <c r="A226" s="23" t="str">
        <f>IF(Values_Entered,A225+1,"")</f>
        <v/>
      </c>
      <c r="B226" s="24" t="str">
        <f t="shared" si="24"/>
        <v/>
      </c>
      <c r="C226" s="25" t="str">
        <f t="shared" si="28"/>
        <v/>
      </c>
      <c r="D226" s="25" t="str">
        <f t="shared" si="31"/>
        <v/>
      </c>
      <c r="E226" s="26" t="e">
        <f t="shared" si="25"/>
        <v>#VALUE!</v>
      </c>
      <c r="F226" s="25" t="e">
        <f t="shared" si="26"/>
        <v>#VALUE!</v>
      </c>
      <c r="G226" s="25" t="str">
        <f t="shared" si="29"/>
        <v/>
      </c>
      <c r="H226" s="25" t="str">
        <f t="shared" si="30"/>
        <v/>
      </c>
      <c r="I226" s="25" t="e">
        <f t="shared" si="27"/>
        <v>#VALUE!</v>
      </c>
      <c r="J226" s="25">
        <f>SUM($H$14:$H226)</f>
        <v>0</v>
      </c>
      <c r="K226" s="20"/>
      <c r="L226" s="20"/>
    </row>
    <row r="227" spans="1:12" x14ac:dyDescent="0.25">
      <c r="A227" s="23" t="str">
        <f>IF(Values_Entered,A226+1,"")</f>
        <v/>
      </c>
      <c r="B227" s="24" t="str">
        <f t="shared" si="24"/>
        <v/>
      </c>
      <c r="C227" s="25" t="str">
        <f t="shared" si="28"/>
        <v/>
      </c>
      <c r="D227" s="25" t="str">
        <f t="shared" si="31"/>
        <v/>
      </c>
      <c r="E227" s="26" t="e">
        <f t="shared" si="25"/>
        <v>#VALUE!</v>
      </c>
      <c r="F227" s="25" t="e">
        <f t="shared" si="26"/>
        <v>#VALUE!</v>
      </c>
      <c r="G227" s="25" t="str">
        <f t="shared" si="29"/>
        <v/>
      </c>
      <c r="H227" s="25" t="str">
        <f t="shared" si="30"/>
        <v/>
      </c>
      <c r="I227" s="25" t="e">
        <f t="shared" si="27"/>
        <v>#VALUE!</v>
      </c>
      <c r="J227" s="25">
        <f>SUM($H$14:$H227)</f>
        <v>0</v>
      </c>
      <c r="K227" s="20"/>
      <c r="L227" s="20"/>
    </row>
    <row r="228" spans="1:12" x14ac:dyDescent="0.25">
      <c r="A228" s="23" t="str">
        <f>IF(Values_Entered,A227+1,"")</f>
        <v/>
      </c>
      <c r="B228" s="24" t="str">
        <f t="shared" si="24"/>
        <v/>
      </c>
      <c r="C228" s="25" t="str">
        <f t="shared" si="28"/>
        <v/>
      </c>
      <c r="D228" s="25" t="str">
        <f t="shared" si="31"/>
        <v/>
      </c>
      <c r="E228" s="26" t="e">
        <f t="shared" si="25"/>
        <v>#VALUE!</v>
      </c>
      <c r="F228" s="25" t="e">
        <f t="shared" si="26"/>
        <v>#VALUE!</v>
      </c>
      <c r="G228" s="25" t="str">
        <f t="shared" si="29"/>
        <v/>
      </c>
      <c r="H228" s="25" t="str">
        <f t="shared" si="30"/>
        <v/>
      </c>
      <c r="I228" s="25" t="e">
        <f t="shared" si="27"/>
        <v>#VALUE!</v>
      </c>
      <c r="J228" s="25">
        <f>SUM($H$14:$H228)</f>
        <v>0</v>
      </c>
      <c r="K228" s="20"/>
      <c r="L228" s="20"/>
    </row>
    <row r="229" spans="1:12" x14ac:dyDescent="0.25">
      <c r="A229" s="23" t="str">
        <f>IF(Values_Entered,A228+1,"")</f>
        <v/>
      </c>
      <c r="B229" s="24" t="str">
        <f t="shared" si="24"/>
        <v/>
      </c>
      <c r="C229" s="25" t="str">
        <f t="shared" si="28"/>
        <v/>
      </c>
      <c r="D229" s="25" t="str">
        <f t="shared" si="31"/>
        <v/>
      </c>
      <c r="E229" s="26" t="e">
        <f t="shared" si="25"/>
        <v>#VALUE!</v>
      </c>
      <c r="F229" s="25" t="e">
        <f t="shared" si="26"/>
        <v>#VALUE!</v>
      </c>
      <c r="G229" s="25" t="str">
        <f t="shared" si="29"/>
        <v/>
      </c>
      <c r="H229" s="25" t="str">
        <f t="shared" si="30"/>
        <v/>
      </c>
      <c r="I229" s="25" t="e">
        <f t="shared" si="27"/>
        <v>#VALUE!</v>
      </c>
      <c r="J229" s="25">
        <f>SUM($H$14:$H229)</f>
        <v>0</v>
      </c>
      <c r="K229" s="20"/>
      <c r="L229" s="20"/>
    </row>
    <row r="230" spans="1:12" x14ac:dyDescent="0.25">
      <c r="A230" s="23" t="str">
        <f>IF(Values_Entered,A229+1,"")</f>
        <v/>
      </c>
      <c r="B230" s="24" t="str">
        <f t="shared" si="24"/>
        <v/>
      </c>
      <c r="C230" s="25" t="str">
        <f t="shared" si="28"/>
        <v/>
      </c>
      <c r="D230" s="25" t="str">
        <f t="shared" si="31"/>
        <v/>
      </c>
      <c r="E230" s="26" t="e">
        <f t="shared" si="25"/>
        <v>#VALUE!</v>
      </c>
      <c r="F230" s="25" t="e">
        <f t="shared" si="26"/>
        <v>#VALUE!</v>
      </c>
      <c r="G230" s="25" t="str">
        <f t="shared" si="29"/>
        <v/>
      </c>
      <c r="H230" s="25" t="str">
        <f t="shared" si="30"/>
        <v/>
      </c>
      <c r="I230" s="25" t="e">
        <f t="shared" si="27"/>
        <v>#VALUE!</v>
      </c>
      <c r="J230" s="25">
        <f>SUM($H$14:$H230)</f>
        <v>0</v>
      </c>
      <c r="K230" s="20"/>
      <c r="L230" s="20"/>
    </row>
    <row r="231" spans="1:12" x14ac:dyDescent="0.25">
      <c r="A231" s="23" t="str">
        <f>IF(Values_Entered,A230+1,"")</f>
        <v/>
      </c>
      <c r="B231" s="24" t="str">
        <f t="shared" si="24"/>
        <v/>
      </c>
      <c r="C231" s="25" t="str">
        <f t="shared" si="28"/>
        <v/>
      </c>
      <c r="D231" s="25" t="str">
        <f t="shared" si="31"/>
        <v/>
      </c>
      <c r="E231" s="26" t="e">
        <f t="shared" si="25"/>
        <v>#VALUE!</v>
      </c>
      <c r="F231" s="25" t="e">
        <f t="shared" si="26"/>
        <v>#VALUE!</v>
      </c>
      <c r="G231" s="25" t="str">
        <f t="shared" si="29"/>
        <v/>
      </c>
      <c r="H231" s="25" t="str">
        <f t="shared" si="30"/>
        <v/>
      </c>
      <c r="I231" s="25" t="e">
        <f t="shared" si="27"/>
        <v>#VALUE!</v>
      </c>
      <c r="J231" s="25">
        <f>SUM($H$14:$H231)</f>
        <v>0</v>
      </c>
      <c r="K231" s="20"/>
      <c r="L231" s="20"/>
    </row>
    <row r="232" spans="1:12" x14ac:dyDescent="0.25">
      <c r="A232" s="23" t="str">
        <f>IF(Values_Entered,A231+1,"")</f>
        <v/>
      </c>
      <c r="B232" s="24" t="str">
        <f t="shared" si="24"/>
        <v/>
      </c>
      <c r="C232" s="25" t="str">
        <f t="shared" si="28"/>
        <v/>
      </c>
      <c r="D232" s="25" t="str">
        <f t="shared" si="31"/>
        <v/>
      </c>
      <c r="E232" s="26" t="e">
        <f t="shared" si="25"/>
        <v>#VALUE!</v>
      </c>
      <c r="F232" s="25" t="e">
        <f t="shared" si="26"/>
        <v>#VALUE!</v>
      </c>
      <c r="G232" s="25" t="str">
        <f t="shared" si="29"/>
        <v/>
      </c>
      <c r="H232" s="25" t="str">
        <f t="shared" si="30"/>
        <v/>
      </c>
      <c r="I232" s="25" t="e">
        <f t="shared" si="27"/>
        <v>#VALUE!</v>
      </c>
      <c r="J232" s="25">
        <f>SUM($H$14:$H232)</f>
        <v>0</v>
      </c>
      <c r="K232" s="20"/>
      <c r="L232" s="20"/>
    </row>
    <row r="233" spans="1:12" x14ac:dyDescent="0.25">
      <c r="A233" s="23" t="str">
        <f>IF(Values_Entered,A232+1,"")</f>
        <v/>
      </c>
      <c r="B233" s="24" t="str">
        <f t="shared" si="24"/>
        <v/>
      </c>
      <c r="C233" s="25" t="str">
        <f t="shared" si="28"/>
        <v/>
      </c>
      <c r="D233" s="25" t="str">
        <f t="shared" si="31"/>
        <v/>
      </c>
      <c r="E233" s="26" t="e">
        <f t="shared" si="25"/>
        <v>#VALUE!</v>
      </c>
      <c r="F233" s="25" t="e">
        <f t="shared" si="26"/>
        <v>#VALUE!</v>
      </c>
      <c r="G233" s="25" t="str">
        <f t="shared" si="29"/>
        <v/>
      </c>
      <c r="H233" s="25" t="str">
        <f t="shared" si="30"/>
        <v/>
      </c>
      <c r="I233" s="25" t="e">
        <f t="shared" si="27"/>
        <v>#VALUE!</v>
      </c>
      <c r="J233" s="25">
        <f>SUM($H$14:$H233)</f>
        <v>0</v>
      </c>
      <c r="K233" s="20"/>
      <c r="L233" s="20"/>
    </row>
    <row r="234" spans="1:12" x14ac:dyDescent="0.25">
      <c r="A234" s="23" t="str">
        <f>IF(Values_Entered,A233+1,"")</f>
        <v/>
      </c>
      <c r="B234" s="24" t="str">
        <f t="shared" si="24"/>
        <v/>
      </c>
      <c r="C234" s="25" t="str">
        <f t="shared" si="28"/>
        <v/>
      </c>
      <c r="D234" s="25" t="str">
        <f t="shared" si="31"/>
        <v/>
      </c>
      <c r="E234" s="26" t="e">
        <f t="shared" si="25"/>
        <v>#VALUE!</v>
      </c>
      <c r="F234" s="25" t="e">
        <f t="shared" si="26"/>
        <v>#VALUE!</v>
      </c>
      <c r="G234" s="25" t="str">
        <f t="shared" si="29"/>
        <v/>
      </c>
      <c r="H234" s="25" t="str">
        <f t="shared" si="30"/>
        <v/>
      </c>
      <c r="I234" s="25" t="e">
        <f t="shared" si="27"/>
        <v>#VALUE!</v>
      </c>
      <c r="J234" s="25">
        <f>SUM($H$14:$H234)</f>
        <v>0</v>
      </c>
      <c r="K234" s="20"/>
      <c r="L234" s="20"/>
    </row>
    <row r="235" spans="1:12" x14ac:dyDescent="0.25">
      <c r="A235" s="23" t="str">
        <f>IF(Values_Entered,A234+1,"")</f>
        <v/>
      </c>
      <c r="B235" s="24" t="str">
        <f t="shared" si="24"/>
        <v/>
      </c>
      <c r="C235" s="25" t="str">
        <f t="shared" si="28"/>
        <v/>
      </c>
      <c r="D235" s="25" t="str">
        <f t="shared" si="31"/>
        <v/>
      </c>
      <c r="E235" s="26" t="e">
        <f t="shared" si="25"/>
        <v>#VALUE!</v>
      </c>
      <c r="F235" s="25" t="e">
        <f t="shared" si="26"/>
        <v>#VALUE!</v>
      </c>
      <c r="G235" s="25" t="str">
        <f t="shared" si="29"/>
        <v/>
      </c>
      <c r="H235" s="25" t="str">
        <f t="shared" si="30"/>
        <v/>
      </c>
      <c r="I235" s="25" t="e">
        <f t="shared" si="27"/>
        <v>#VALUE!</v>
      </c>
      <c r="J235" s="25">
        <f>SUM($H$14:$H235)</f>
        <v>0</v>
      </c>
      <c r="K235" s="20"/>
      <c r="L235" s="20"/>
    </row>
    <row r="236" spans="1:12" x14ac:dyDescent="0.25">
      <c r="A236" s="23" t="str">
        <f>IF(Values_Entered,A235+1,"")</f>
        <v/>
      </c>
      <c r="B236" s="24" t="str">
        <f t="shared" si="24"/>
        <v/>
      </c>
      <c r="C236" s="25" t="str">
        <f t="shared" si="28"/>
        <v/>
      </c>
      <c r="D236" s="25" t="str">
        <f t="shared" si="31"/>
        <v/>
      </c>
      <c r="E236" s="26" t="e">
        <f t="shared" si="25"/>
        <v>#VALUE!</v>
      </c>
      <c r="F236" s="25" t="e">
        <f t="shared" si="26"/>
        <v>#VALUE!</v>
      </c>
      <c r="G236" s="25" t="str">
        <f t="shared" si="29"/>
        <v/>
      </c>
      <c r="H236" s="25" t="str">
        <f t="shared" si="30"/>
        <v/>
      </c>
      <c r="I236" s="25" t="e">
        <f t="shared" si="27"/>
        <v>#VALUE!</v>
      </c>
      <c r="J236" s="25">
        <f>SUM($H$14:$H236)</f>
        <v>0</v>
      </c>
      <c r="K236" s="20"/>
      <c r="L236" s="20"/>
    </row>
    <row r="237" spans="1:12" x14ac:dyDescent="0.25">
      <c r="A237" s="23" t="str">
        <f>IF(Values_Entered,A236+1,"")</f>
        <v/>
      </c>
      <c r="B237" s="24" t="str">
        <f t="shared" si="24"/>
        <v/>
      </c>
      <c r="C237" s="25" t="str">
        <f t="shared" si="28"/>
        <v/>
      </c>
      <c r="D237" s="25" t="str">
        <f t="shared" si="31"/>
        <v/>
      </c>
      <c r="E237" s="26" t="e">
        <f t="shared" si="25"/>
        <v>#VALUE!</v>
      </c>
      <c r="F237" s="25" t="e">
        <f t="shared" si="26"/>
        <v>#VALUE!</v>
      </c>
      <c r="G237" s="25" t="str">
        <f t="shared" si="29"/>
        <v/>
      </c>
      <c r="H237" s="25" t="str">
        <f t="shared" si="30"/>
        <v/>
      </c>
      <c r="I237" s="25" t="e">
        <f t="shared" si="27"/>
        <v>#VALUE!</v>
      </c>
      <c r="J237" s="25">
        <f>SUM($H$14:$H237)</f>
        <v>0</v>
      </c>
      <c r="K237" s="20"/>
      <c r="L237" s="20"/>
    </row>
    <row r="238" spans="1:12" x14ac:dyDescent="0.25">
      <c r="A238" s="23" t="str">
        <f>IF(Values_Entered,A237+1,"")</f>
        <v/>
      </c>
      <c r="B238" s="24" t="str">
        <f t="shared" si="24"/>
        <v/>
      </c>
      <c r="C238" s="25" t="str">
        <f t="shared" si="28"/>
        <v/>
      </c>
      <c r="D238" s="25" t="str">
        <f t="shared" si="31"/>
        <v/>
      </c>
      <c r="E238" s="26" t="e">
        <f t="shared" si="25"/>
        <v>#VALUE!</v>
      </c>
      <c r="F238" s="25" t="e">
        <f t="shared" si="26"/>
        <v>#VALUE!</v>
      </c>
      <c r="G238" s="25" t="str">
        <f t="shared" si="29"/>
        <v/>
      </c>
      <c r="H238" s="25" t="str">
        <f t="shared" si="30"/>
        <v/>
      </c>
      <c r="I238" s="25" t="e">
        <f t="shared" si="27"/>
        <v>#VALUE!</v>
      </c>
      <c r="J238" s="25">
        <f>SUM($H$14:$H238)</f>
        <v>0</v>
      </c>
      <c r="K238" s="20"/>
      <c r="L238" s="20"/>
    </row>
    <row r="239" spans="1:12" x14ac:dyDescent="0.25">
      <c r="A239" s="23" t="str">
        <f>IF(Values_Entered,A238+1,"")</f>
        <v/>
      </c>
      <c r="B239" s="24" t="str">
        <f t="shared" si="24"/>
        <v/>
      </c>
      <c r="C239" s="25" t="str">
        <f t="shared" si="28"/>
        <v/>
      </c>
      <c r="D239" s="25" t="str">
        <f t="shared" si="31"/>
        <v/>
      </c>
      <c r="E239" s="26" t="e">
        <f t="shared" si="25"/>
        <v>#VALUE!</v>
      </c>
      <c r="F239" s="25" t="e">
        <f t="shared" si="26"/>
        <v>#VALUE!</v>
      </c>
      <c r="G239" s="25" t="str">
        <f t="shared" si="29"/>
        <v/>
      </c>
      <c r="H239" s="25" t="str">
        <f t="shared" si="30"/>
        <v/>
      </c>
      <c r="I239" s="25" t="e">
        <f t="shared" si="27"/>
        <v>#VALUE!</v>
      </c>
      <c r="J239" s="25">
        <f>SUM($H$14:$H239)</f>
        <v>0</v>
      </c>
      <c r="K239" s="20"/>
      <c r="L239" s="20"/>
    </row>
    <row r="240" spans="1:12" x14ac:dyDescent="0.25">
      <c r="A240" s="23" t="str">
        <f>IF(Values_Entered,A239+1,"")</f>
        <v/>
      </c>
      <c r="B240" s="24" t="str">
        <f t="shared" si="24"/>
        <v/>
      </c>
      <c r="C240" s="25" t="str">
        <f t="shared" si="28"/>
        <v/>
      </c>
      <c r="D240" s="25" t="str">
        <f t="shared" si="31"/>
        <v/>
      </c>
      <c r="E240" s="26" t="e">
        <f t="shared" si="25"/>
        <v>#VALUE!</v>
      </c>
      <c r="F240" s="25" t="e">
        <f t="shared" si="26"/>
        <v>#VALUE!</v>
      </c>
      <c r="G240" s="25" t="str">
        <f t="shared" si="29"/>
        <v/>
      </c>
      <c r="H240" s="25" t="str">
        <f t="shared" si="30"/>
        <v/>
      </c>
      <c r="I240" s="25" t="e">
        <f t="shared" si="27"/>
        <v>#VALUE!</v>
      </c>
      <c r="J240" s="25">
        <f>SUM($H$14:$H240)</f>
        <v>0</v>
      </c>
      <c r="K240" s="20"/>
      <c r="L240" s="20"/>
    </row>
    <row r="241" spans="1:12" x14ac:dyDescent="0.25">
      <c r="A241" s="23" t="str">
        <f>IF(Values_Entered,A240+1,"")</f>
        <v/>
      </c>
      <c r="B241" s="24" t="str">
        <f t="shared" si="24"/>
        <v/>
      </c>
      <c r="C241" s="25" t="str">
        <f t="shared" si="28"/>
        <v/>
      </c>
      <c r="D241" s="25" t="str">
        <f t="shared" si="31"/>
        <v/>
      </c>
      <c r="E241" s="26" t="e">
        <f t="shared" si="25"/>
        <v>#VALUE!</v>
      </c>
      <c r="F241" s="25" t="e">
        <f t="shared" si="26"/>
        <v>#VALUE!</v>
      </c>
      <c r="G241" s="25" t="str">
        <f t="shared" si="29"/>
        <v/>
      </c>
      <c r="H241" s="25" t="str">
        <f t="shared" si="30"/>
        <v/>
      </c>
      <c r="I241" s="25" t="e">
        <f t="shared" si="27"/>
        <v>#VALUE!</v>
      </c>
      <c r="J241" s="25">
        <f>SUM($H$14:$H241)</f>
        <v>0</v>
      </c>
      <c r="K241" s="20"/>
      <c r="L241" s="20"/>
    </row>
    <row r="242" spans="1:12" x14ac:dyDescent="0.25">
      <c r="A242" s="23" t="str">
        <f>IF(Values_Entered,A241+1,"")</f>
        <v/>
      </c>
      <c r="B242" s="24" t="str">
        <f t="shared" si="24"/>
        <v/>
      </c>
      <c r="C242" s="25" t="str">
        <f t="shared" si="28"/>
        <v/>
      </c>
      <c r="D242" s="25" t="str">
        <f t="shared" si="31"/>
        <v/>
      </c>
      <c r="E242" s="26" t="e">
        <f t="shared" si="25"/>
        <v>#VALUE!</v>
      </c>
      <c r="F242" s="25" t="e">
        <f t="shared" si="26"/>
        <v>#VALUE!</v>
      </c>
      <c r="G242" s="25" t="str">
        <f t="shared" si="29"/>
        <v/>
      </c>
      <c r="H242" s="25" t="str">
        <f t="shared" si="30"/>
        <v/>
      </c>
      <c r="I242" s="25" t="e">
        <f t="shared" si="27"/>
        <v>#VALUE!</v>
      </c>
      <c r="J242" s="25">
        <f>SUM($H$14:$H242)</f>
        <v>0</v>
      </c>
      <c r="K242" s="20"/>
      <c r="L242" s="20"/>
    </row>
    <row r="243" spans="1:12" x14ac:dyDescent="0.25">
      <c r="A243" s="23" t="str">
        <f>IF(Values_Entered,A242+1,"")</f>
        <v/>
      </c>
      <c r="B243" s="24" t="str">
        <f t="shared" si="24"/>
        <v/>
      </c>
      <c r="C243" s="25" t="str">
        <f t="shared" si="28"/>
        <v/>
      </c>
      <c r="D243" s="25" t="str">
        <f t="shared" si="31"/>
        <v/>
      </c>
      <c r="E243" s="26" t="e">
        <f t="shared" si="25"/>
        <v>#VALUE!</v>
      </c>
      <c r="F243" s="25" t="e">
        <f t="shared" si="26"/>
        <v>#VALUE!</v>
      </c>
      <c r="G243" s="25" t="str">
        <f t="shared" si="29"/>
        <v/>
      </c>
      <c r="H243" s="25" t="str">
        <f t="shared" si="30"/>
        <v/>
      </c>
      <c r="I243" s="25" t="e">
        <f t="shared" si="27"/>
        <v>#VALUE!</v>
      </c>
      <c r="J243" s="25">
        <f>SUM($H$14:$H243)</f>
        <v>0</v>
      </c>
      <c r="K243" s="20"/>
      <c r="L243" s="20"/>
    </row>
    <row r="244" spans="1:12" x14ac:dyDescent="0.25">
      <c r="A244" s="23" t="str">
        <f>IF(Values_Entered,A243+1,"")</f>
        <v/>
      </c>
      <c r="B244" s="24" t="str">
        <f t="shared" si="24"/>
        <v/>
      </c>
      <c r="C244" s="25" t="str">
        <f t="shared" si="28"/>
        <v/>
      </c>
      <c r="D244" s="25" t="str">
        <f t="shared" si="31"/>
        <v/>
      </c>
      <c r="E244" s="26" t="e">
        <f t="shared" si="25"/>
        <v>#VALUE!</v>
      </c>
      <c r="F244" s="25" t="e">
        <f t="shared" si="26"/>
        <v>#VALUE!</v>
      </c>
      <c r="G244" s="25" t="str">
        <f t="shared" si="29"/>
        <v/>
      </c>
      <c r="H244" s="25" t="str">
        <f t="shared" si="30"/>
        <v/>
      </c>
      <c r="I244" s="25" t="e">
        <f t="shared" si="27"/>
        <v>#VALUE!</v>
      </c>
      <c r="J244" s="25">
        <f>SUM($H$14:$H244)</f>
        <v>0</v>
      </c>
      <c r="K244" s="20"/>
      <c r="L244" s="20"/>
    </row>
    <row r="245" spans="1:12" x14ac:dyDescent="0.25">
      <c r="A245" s="23" t="str">
        <f>IF(Values_Entered,A244+1,"")</f>
        <v/>
      </c>
      <c r="B245" s="24" t="str">
        <f t="shared" si="24"/>
        <v/>
      </c>
      <c r="C245" s="25" t="str">
        <f t="shared" si="28"/>
        <v/>
      </c>
      <c r="D245" s="25" t="str">
        <f t="shared" si="31"/>
        <v/>
      </c>
      <c r="E245" s="26" t="e">
        <f t="shared" si="25"/>
        <v>#VALUE!</v>
      </c>
      <c r="F245" s="25" t="e">
        <f t="shared" si="26"/>
        <v>#VALUE!</v>
      </c>
      <c r="G245" s="25" t="str">
        <f t="shared" si="29"/>
        <v/>
      </c>
      <c r="H245" s="25" t="str">
        <f t="shared" si="30"/>
        <v/>
      </c>
      <c r="I245" s="25" t="e">
        <f t="shared" si="27"/>
        <v>#VALUE!</v>
      </c>
      <c r="J245" s="25">
        <f>SUM($H$14:$H245)</f>
        <v>0</v>
      </c>
      <c r="K245" s="20"/>
      <c r="L245" s="20"/>
    </row>
    <row r="246" spans="1:12" x14ac:dyDescent="0.25">
      <c r="A246" s="23" t="str">
        <f>IF(Values_Entered,A245+1,"")</f>
        <v/>
      </c>
      <c r="B246" s="24" t="str">
        <f t="shared" si="24"/>
        <v/>
      </c>
      <c r="C246" s="25" t="str">
        <f t="shared" si="28"/>
        <v/>
      </c>
      <c r="D246" s="25" t="str">
        <f t="shared" si="31"/>
        <v/>
      </c>
      <c r="E246" s="26" t="e">
        <f t="shared" si="25"/>
        <v>#VALUE!</v>
      </c>
      <c r="F246" s="25" t="e">
        <f t="shared" si="26"/>
        <v>#VALUE!</v>
      </c>
      <c r="G246" s="25" t="str">
        <f t="shared" si="29"/>
        <v/>
      </c>
      <c r="H246" s="25" t="str">
        <f t="shared" si="30"/>
        <v/>
      </c>
      <c r="I246" s="25" t="e">
        <f t="shared" si="27"/>
        <v>#VALUE!</v>
      </c>
      <c r="J246" s="25">
        <f>SUM($H$14:$H246)</f>
        <v>0</v>
      </c>
      <c r="K246" s="20"/>
      <c r="L246" s="20"/>
    </row>
    <row r="247" spans="1:12" x14ac:dyDescent="0.25">
      <c r="A247" s="23" t="str">
        <f>IF(Values_Entered,A246+1,"")</f>
        <v/>
      </c>
      <c r="B247" s="24" t="str">
        <f t="shared" si="24"/>
        <v/>
      </c>
      <c r="C247" s="25" t="str">
        <f t="shared" si="28"/>
        <v/>
      </c>
      <c r="D247" s="25" t="str">
        <f t="shared" si="31"/>
        <v/>
      </c>
      <c r="E247" s="26" t="e">
        <f t="shared" si="25"/>
        <v>#VALUE!</v>
      </c>
      <c r="F247" s="25" t="e">
        <f t="shared" si="26"/>
        <v>#VALUE!</v>
      </c>
      <c r="G247" s="25" t="str">
        <f t="shared" si="29"/>
        <v/>
      </c>
      <c r="H247" s="25" t="str">
        <f t="shared" si="30"/>
        <v/>
      </c>
      <c r="I247" s="25" t="e">
        <f t="shared" si="27"/>
        <v>#VALUE!</v>
      </c>
      <c r="J247" s="25">
        <f>SUM($H$14:$H247)</f>
        <v>0</v>
      </c>
      <c r="K247" s="20"/>
      <c r="L247" s="20"/>
    </row>
    <row r="248" spans="1:12" x14ac:dyDescent="0.25">
      <c r="A248" s="23" t="str">
        <f>IF(Values_Entered,A247+1,"")</f>
        <v/>
      </c>
      <c r="B248" s="24" t="str">
        <f t="shared" si="24"/>
        <v/>
      </c>
      <c r="C248" s="25" t="str">
        <f t="shared" si="28"/>
        <v/>
      </c>
      <c r="D248" s="25" t="str">
        <f t="shared" si="31"/>
        <v/>
      </c>
      <c r="E248" s="26" t="e">
        <f t="shared" si="25"/>
        <v>#VALUE!</v>
      </c>
      <c r="F248" s="25" t="e">
        <f t="shared" si="26"/>
        <v>#VALUE!</v>
      </c>
      <c r="G248" s="25" t="str">
        <f t="shared" si="29"/>
        <v/>
      </c>
      <c r="H248" s="25" t="str">
        <f t="shared" si="30"/>
        <v/>
      </c>
      <c r="I248" s="25" t="e">
        <f t="shared" si="27"/>
        <v>#VALUE!</v>
      </c>
      <c r="J248" s="25">
        <f>SUM($H$14:$H248)</f>
        <v>0</v>
      </c>
      <c r="K248" s="20"/>
      <c r="L248" s="20"/>
    </row>
    <row r="249" spans="1:12" x14ac:dyDescent="0.25">
      <c r="A249" s="23" t="str">
        <f>IF(Values_Entered,A248+1,"")</f>
        <v/>
      </c>
      <c r="B249" s="24" t="str">
        <f t="shared" si="24"/>
        <v/>
      </c>
      <c r="C249" s="25" t="str">
        <f t="shared" si="28"/>
        <v/>
      </c>
      <c r="D249" s="25" t="str">
        <f t="shared" si="31"/>
        <v/>
      </c>
      <c r="E249" s="26" t="e">
        <f t="shared" si="25"/>
        <v>#VALUE!</v>
      </c>
      <c r="F249" s="25" t="e">
        <f t="shared" si="26"/>
        <v>#VALUE!</v>
      </c>
      <c r="G249" s="25" t="str">
        <f t="shared" si="29"/>
        <v/>
      </c>
      <c r="H249" s="25" t="str">
        <f t="shared" si="30"/>
        <v/>
      </c>
      <c r="I249" s="25" t="e">
        <f t="shared" si="27"/>
        <v>#VALUE!</v>
      </c>
      <c r="J249" s="25">
        <f>SUM($H$14:$H249)</f>
        <v>0</v>
      </c>
      <c r="K249" s="20"/>
      <c r="L249" s="20"/>
    </row>
    <row r="250" spans="1:12" x14ac:dyDescent="0.25">
      <c r="A250" s="23" t="str">
        <f>IF(Values_Entered,A249+1,"")</f>
        <v/>
      </c>
      <c r="B250" s="24" t="str">
        <f t="shared" si="24"/>
        <v/>
      </c>
      <c r="C250" s="25" t="str">
        <f t="shared" si="28"/>
        <v/>
      </c>
      <c r="D250" s="25" t="str">
        <f t="shared" si="31"/>
        <v/>
      </c>
      <c r="E250" s="26" t="e">
        <f t="shared" si="25"/>
        <v>#VALUE!</v>
      </c>
      <c r="F250" s="25" t="e">
        <f t="shared" si="26"/>
        <v>#VALUE!</v>
      </c>
      <c r="G250" s="25" t="str">
        <f t="shared" si="29"/>
        <v/>
      </c>
      <c r="H250" s="25" t="str">
        <f t="shared" si="30"/>
        <v/>
      </c>
      <c r="I250" s="25" t="e">
        <f t="shared" si="27"/>
        <v>#VALUE!</v>
      </c>
      <c r="J250" s="25">
        <f>SUM($H$14:$H250)</f>
        <v>0</v>
      </c>
      <c r="K250" s="20"/>
      <c r="L250" s="20"/>
    </row>
    <row r="251" spans="1:12" x14ac:dyDescent="0.25">
      <c r="A251" s="23" t="str">
        <f>IF(Values_Entered,A250+1,"")</f>
        <v/>
      </c>
      <c r="B251" s="24" t="str">
        <f t="shared" si="24"/>
        <v/>
      </c>
      <c r="C251" s="25" t="str">
        <f t="shared" si="28"/>
        <v/>
      </c>
      <c r="D251" s="25" t="str">
        <f t="shared" si="31"/>
        <v/>
      </c>
      <c r="E251" s="26" t="e">
        <f t="shared" si="25"/>
        <v>#VALUE!</v>
      </c>
      <c r="F251" s="25" t="e">
        <f t="shared" si="26"/>
        <v>#VALUE!</v>
      </c>
      <c r="G251" s="25" t="str">
        <f t="shared" si="29"/>
        <v/>
      </c>
      <c r="H251" s="25" t="str">
        <f t="shared" si="30"/>
        <v/>
      </c>
      <c r="I251" s="25" t="e">
        <f t="shared" si="27"/>
        <v>#VALUE!</v>
      </c>
      <c r="J251" s="25">
        <f>SUM($H$14:$H251)</f>
        <v>0</v>
      </c>
      <c r="K251" s="20"/>
      <c r="L251" s="20"/>
    </row>
    <row r="252" spans="1:12" x14ac:dyDescent="0.25">
      <c r="A252" s="23" t="str">
        <f>IF(Values_Entered,A251+1,"")</f>
        <v/>
      </c>
      <c r="B252" s="24" t="str">
        <f t="shared" si="24"/>
        <v/>
      </c>
      <c r="C252" s="25" t="str">
        <f t="shared" si="28"/>
        <v/>
      </c>
      <c r="D252" s="25" t="str">
        <f t="shared" si="31"/>
        <v/>
      </c>
      <c r="E252" s="26" t="e">
        <f t="shared" si="25"/>
        <v>#VALUE!</v>
      </c>
      <c r="F252" s="25" t="e">
        <f t="shared" si="26"/>
        <v>#VALUE!</v>
      </c>
      <c r="G252" s="25" t="str">
        <f t="shared" si="29"/>
        <v/>
      </c>
      <c r="H252" s="25" t="str">
        <f t="shared" si="30"/>
        <v/>
      </c>
      <c r="I252" s="25" t="e">
        <f t="shared" si="27"/>
        <v>#VALUE!</v>
      </c>
      <c r="J252" s="25">
        <f>SUM($H$14:$H252)</f>
        <v>0</v>
      </c>
      <c r="K252" s="20"/>
      <c r="L252" s="20"/>
    </row>
    <row r="253" spans="1:12" x14ac:dyDescent="0.25">
      <c r="A253" s="23" t="str">
        <f>IF(Values_Entered,A252+1,"")</f>
        <v/>
      </c>
      <c r="B253" s="24" t="str">
        <f t="shared" si="24"/>
        <v/>
      </c>
      <c r="C253" s="25" t="str">
        <f t="shared" si="28"/>
        <v/>
      </c>
      <c r="D253" s="25" t="str">
        <f t="shared" si="31"/>
        <v/>
      </c>
      <c r="E253" s="26" t="e">
        <f t="shared" si="25"/>
        <v>#VALUE!</v>
      </c>
      <c r="F253" s="25" t="e">
        <f t="shared" si="26"/>
        <v>#VALUE!</v>
      </c>
      <c r="G253" s="25" t="str">
        <f t="shared" si="29"/>
        <v/>
      </c>
      <c r="H253" s="25" t="str">
        <f t="shared" si="30"/>
        <v/>
      </c>
      <c r="I253" s="25" t="e">
        <f t="shared" si="27"/>
        <v>#VALUE!</v>
      </c>
      <c r="J253" s="25">
        <f>SUM($H$14:$H253)</f>
        <v>0</v>
      </c>
      <c r="K253" s="20"/>
      <c r="L253" s="20"/>
    </row>
    <row r="254" spans="1:12" x14ac:dyDescent="0.25">
      <c r="A254" s="23" t="str">
        <f>IF(Values_Entered,A253+1,"")</f>
        <v/>
      </c>
      <c r="B254" s="24" t="str">
        <f t="shared" si="24"/>
        <v/>
      </c>
      <c r="C254" s="25" t="str">
        <f t="shared" si="28"/>
        <v/>
      </c>
      <c r="D254" s="25" t="str">
        <f t="shared" si="31"/>
        <v/>
      </c>
      <c r="E254" s="26" t="e">
        <f t="shared" si="25"/>
        <v>#VALUE!</v>
      </c>
      <c r="F254" s="25" t="e">
        <f t="shared" si="26"/>
        <v>#VALUE!</v>
      </c>
      <c r="G254" s="25" t="str">
        <f t="shared" si="29"/>
        <v/>
      </c>
      <c r="H254" s="25" t="str">
        <f t="shared" si="30"/>
        <v/>
      </c>
      <c r="I254" s="25" t="e">
        <f t="shared" si="27"/>
        <v>#VALUE!</v>
      </c>
      <c r="J254" s="25">
        <f>SUM($H$14:$H254)</f>
        <v>0</v>
      </c>
      <c r="K254" s="20"/>
      <c r="L254" s="20"/>
    </row>
    <row r="255" spans="1:12" x14ac:dyDescent="0.25">
      <c r="A255" s="23" t="str">
        <f>IF(Values_Entered,A254+1,"")</f>
        <v/>
      </c>
      <c r="B255" s="24" t="str">
        <f t="shared" si="24"/>
        <v/>
      </c>
      <c r="C255" s="25" t="str">
        <f t="shared" si="28"/>
        <v/>
      </c>
      <c r="D255" s="25" t="str">
        <f t="shared" si="31"/>
        <v/>
      </c>
      <c r="E255" s="26" t="e">
        <f t="shared" si="25"/>
        <v>#VALUE!</v>
      </c>
      <c r="F255" s="25" t="e">
        <f t="shared" si="26"/>
        <v>#VALUE!</v>
      </c>
      <c r="G255" s="25" t="str">
        <f t="shared" si="29"/>
        <v/>
      </c>
      <c r="H255" s="25" t="str">
        <f t="shared" si="30"/>
        <v/>
      </c>
      <c r="I255" s="25" t="e">
        <f t="shared" si="27"/>
        <v>#VALUE!</v>
      </c>
      <c r="J255" s="25">
        <f>SUM($H$14:$H255)</f>
        <v>0</v>
      </c>
      <c r="K255" s="20"/>
      <c r="L255" s="20"/>
    </row>
    <row r="256" spans="1:12" x14ac:dyDescent="0.25">
      <c r="A256" s="23" t="str">
        <f>IF(Values_Entered,A255+1,"")</f>
        <v/>
      </c>
      <c r="B256" s="24" t="str">
        <f t="shared" si="24"/>
        <v/>
      </c>
      <c r="C256" s="25" t="str">
        <f t="shared" si="28"/>
        <v/>
      </c>
      <c r="D256" s="25" t="str">
        <f t="shared" si="31"/>
        <v/>
      </c>
      <c r="E256" s="26" t="e">
        <f t="shared" si="25"/>
        <v>#VALUE!</v>
      </c>
      <c r="F256" s="25" t="e">
        <f t="shared" si="26"/>
        <v>#VALUE!</v>
      </c>
      <c r="G256" s="25" t="str">
        <f t="shared" si="29"/>
        <v/>
      </c>
      <c r="H256" s="25" t="str">
        <f t="shared" si="30"/>
        <v/>
      </c>
      <c r="I256" s="25" t="e">
        <f t="shared" si="27"/>
        <v>#VALUE!</v>
      </c>
      <c r="J256" s="25">
        <f>SUM($H$14:$H256)</f>
        <v>0</v>
      </c>
      <c r="K256" s="20"/>
      <c r="L256" s="20"/>
    </row>
    <row r="257" spans="1:12" x14ac:dyDescent="0.25">
      <c r="A257" s="23" t="str">
        <f>IF(Values_Entered,A256+1,"")</f>
        <v/>
      </c>
      <c r="B257" s="24" t="str">
        <f t="shared" si="24"/>
        <v/>
      </c>
      <c r="C257" s="25" t="str">
        <f t="shared" si="28"/>
        <v/>
      </c>
      <c r="D257" s="25" t="str">
        <f t="shared" si="31"/>
        <v/>
      </c>
      <c r="E257" s="26" t="e">
        <f t="shared" si="25"/>
        <v>#VALUE!</v>
      </c>
      <c r="F257" s="25" t="e">
        <f t="shared" si="26"/>
        <v>#VALUE!</v>
      </c>
      <c r="G257" s="25" t="str">
        <f t="shared" si="29"/>
        <v/>
      </c>
      <c r="H257" s="25" t="str">
        <f t="shared" si="30"/>
        <v/>
      </c>
      <c r="I257" s="25" t="e">
        <f t="shared" si="27"/>
        <v>#VALUE!</v>
      </c>
      <c r="J257" s="25">
        <f>SUM($H$14:$H257)</f>
        <v>0</v>
      </c>
      <c r="K257" s="20"/>
      <c r="L257" s="20"/>
    </row>
    <row r="258" spans="1:12" x14ac:dyDescent="0.25">
      <c r="A258" s="23" t="str">
        <f>IF(Values_Entered,A257+1,"")</f>
        <v/>
      </c>
      <c r="B258" s="24" t="str">
        <f t="shared" si="24"/>
        <v/>
      </c>
      <c r="C258" s="25" t="str">
        <f t="shared" si="28"/>
        <v/>
      </c>
      <c r="D258" s="25" t="str">
        <f t="shared" si="31"/>
        <v/>
      </c>
      <c r="E258" s="26" t="e">
        <f t="shared" si="25"/>
        <v>#VALUE!</v>
      </c>
      <c r="F258" s="25" t="e">
        <f t="shared" si="26"/>
        <v>#VALUE!</v>
      </c>
      <c r="G258" s="25" t="str">
        <f t="shared" si="29"/>
        <v/>
      </c>
      <c r="H258" s="25" t="str">
        <f t="shared" si="30"/>
        <v/>
      </c>
      <c r="I258" s="25" t="e">
        <f t="shared" si="27"/>
        <v>#VALUE!</v>
      </c>
      <c r="J258" s="25">
        <f>SUM($H$14:$H258)</f>
        <v>0</v>
      </c>
      <c r="K258" s="20"/>
      <c r="L258" s="20"/>
    </row>
    <row r="259" spans="1:12" x14ac:dyDescent="0.25">
      <c r="A259" s="23" t="str">
        <f>IF(Values_Entered,A258+1,"")</f>
        <v/>
      </c>
      <c r="B259" s="24" t="str">
        <f t="shared" si="24"/>
        <v/>
      </c>
      <c r="C259" s="25" t="str">
        <f t="shared" si="28"/>
        <v/>
      </c>
      <c r="D259" s="25" t="str">
        <f t="shared" si="31"/>
        <v/>
      </c>
      <c r="E259" s="26" t="e">
        <f t="shared" si="25"/>
        <v>#VALUE!</v>
      </c>
      <c r="F259" s="25" t="e">
        <f t="shared" si="26"/>
        <v>#VALUE!</v>
      </c>
      <c r="G259" s="25" t="str">
        <f t="shared" si="29"/>
        <v/>
      </c>
      <c r="H259" s="25" t="str">
        <f t="shared" si="30"/>
        <v/>
      </c>
      <c r="I259" s="25" t="e">
        <f t="shared" si="27"/>
        <v>#VALUE!</v>
      </c>
      <c r="J259" s="25">
        <f>SUM($H$14:$H259)</f>
        <v>0</v>
      </c>
      <c r="K259" s="20"/>
      <c r="L259" s="20"/>
    </row>
    <row r="260" spans="1:12" x14ac:dyDescent="0.25">
      <c r="A260" s="23" t="str">
        <f>IF(Values_Entered,A259+1,"")</f>
        <v/>
      </c>
      <c r="B260" s="24" t="str">
        <f t="shared" si="24"/>
        <v/>
      </c>
      <c r="C260" s="25" t="str">
        <f t="shared" si="28"/>
        <v/>
      </c>
      <c r="D260" s="25" t="str">
        <f t="shared" si="31"/>
        <v/>
      </c>
      <c r="E260" s="26" t="e">
        <f t="shared" si="25"/>
        <v>#VALUE!</v>
      </c>
      <c r="F260" s="25" t="e">
        <f t="shared" si="26"/>
        <v>#VALUE!</v>
      </c>
      <c r="G260" s="25" t="str">
        <f t="shared" si="29"/>
        <v/>
      </c>
      <c r="H260" s="25" t="str">
        <f t="shared" si="30"/>
        <v/>
      </c>
      <c r="I260" s="25" t="e">
        <f t="shared" si="27"/>
        <v>#VALUE!</v>
      </c>
      <c r="J260" s="25">
        <f>SUM($H$14:$H260)</f>
        <v>0</v>
      </c>
      <c r="K260" s="20"/>
      <c r="L260" s="20"/>
    </row>
    <row r="261" spans="1:12" x14ac:dyDescent="0.25">
      <c r="A261" s="23" t="str">
        <f>IF(Values_Entered,A260+1,"")</f>
        <v/>
      </c>
      <c r="B261" s="24" t="str">
        <f t="shared" si="24"/>
        <v/>
      </c>
      <c r="C261" s="25" t="str">
        <f t="shared" si="28"/>
        <v/>
      </c>
      <c r="D261" s="25" t="str">
        <f t="shared" si="31"/>
        <v/>
      </c>
      <c r="E261" s="26" t="e">
        <f t="shared" si="25"/>
        <v>#VALUE!</v>
      </c>
      <c r="F261" s="25" t="e">
        <f t="shared" si="26"/>
        <v>#VALUE!</v>
      </c>
      <c r="G261" s="25" t="str">
        <f t="shared" si="29"/>
        <v/>
      </c>
      <c r="H261" s="25" t="str">
        <f t="shared" si="30"/>
        <v/>
      </c>
      <c r="I261" s="25" t="e">
        <f t="shared" si="27"/>
        <v>#VALUE!</v>
      </c>
      <c r="J261" s="25">
        <f>SUM($H$14:$H261)</f>
        <v>0</v>
      </c>
      <c r="K261" s="20"/>
      <c r="L261" s="20"/>
    </row>
    <row r="262" spans="1:12" x14ac:dyDescent="0.25">
      <c r="A262" s="23" t="str">
        <f>IF(Values_Entered,A261+1,"")</f>
        <v/>
      </c>
      <c r="B262" s="24" t="str">
        <f t="shared" si="24"/>
        <v/>
      </c>
      <c r="C262" s="25" t="str">
        <f t="shared" si="28"/>
        <v/>
      </c>
      <c r="D262" s="25" t="str">
        <f t="shared" si="31"/>
        <v/>
      </c>
      <c r="E262" s="26" t="e">
        <f t="shared" si="25"/>
        <v>#VALUE!</v>
      </c>
      <c r="F262" s="25" t="e">
        <f t="shared" si="26"/>
        <v>#VALUE!</v>
      </c>
      <c r="G262" s="25" t="str">
        <f t="shared" si="29"/>
        <v/>
      </c>
      <c r="H262" s="25" t="str">
        <f t="shared" si="30"/>
        <v/>
      </c>
      <c r="I262" s="25" t="e">
        <f t="shared" si="27"/>
        <v>#VALUE!</v>
      </c>
      <c r="J262" s="25">
        <f>SUM($H$14:$H262)</f>
        <v>0</v>
      </c>
      <c r="K262" s="20"/>
      <c r="L262" s="20"/>
    </row>
    <row r="263" spans="1:12" x14ac:dyDescent="0.25">
      <c r="A263" s="23" t="str">
        <f>IF(Values_Entered,A262+1,"")</f>
        <v/>
      </c>
      <c r="B263" s="24" t="str">
        <f t="shared" si="24"/>
        <v/>
      </c>
      <c r="C263" s="25" t="str">
        <f t="shared" si="28"/>
        <v/>
      </c>
      <c r="D263" s="25" t="str">
        <f t="shared" si="31"/>
        <v/>
      </c>
      <c r="E263" s="26" t="e">
        <f t="shared" si="25"/>
        <v>#VALUE!</v>
      </c>
      <c r="F263" s="25" t="e">
        <f t="shared" si="26"/>
        <v>#VALUE!</v>
      </c>
      <c r="G263" s="25" t="str">
        <f t="shared" si="29"/>
        <v/>
      </c>
      <c r="H263" s="25" t="str">
        <f t="shared" si="30"/>
        <v/>
      </c>
      <c r="I263" s="25" t="e">
        <f t="shared" si="27"/>
        <v>#VALUE!</v>
      </c>
      <c r="J263" s="25">
        <f>SUM($H$14:$H263)</f>
        <v>0</v>
      </c>
      <c r="K263" s="20"/>
      <c r="L263" s="20"/>
    </row>
    <row r="264" spans="1:12" x14ac:dyDescent="0.25">
      <c r="A264" s="23" t="str">
        <f>IF(Values_Entered,A263+1,"")</f>
        <v/>
      </c>
      <c r="B264" s="24" t="str">
        <f t="shared" si="24"/>
        <v/>
      </c>
      <c r="C264" s="25" t="str">
        <f t="shared" si="28"/>
        <v/>
      </c>
      <c r="D264" s="25" t="str">
        <f t="shared" si="31"/>
        <v/>
      </c>
      <c r="E264" s="26" t="e">
        <f t="shared" si="25"/>
        <v>#VALUE!</v>
      </c>
      <c r="F264" s="25" t="e">
        <f t="shared" si="26"/>
        <v>#VALUE!</v>
      </c>
      <c r="G264" s="25" t="str">
        <f t="shared" si="29"/>
        <v/>
      </c>
      <c r="H264" s="25" t="str">
        <f t="shared" si="30"/>
        <v/>
      </c>
      <c r="I264" s="25" t="e">
        <f t="shared" si="27"/>
        <v>#VALUE!</v>
      </c>
      <c r="J264" s="25">
        <f>SUM($H$14:$H264)</f>
        <v>0</v>
      </c>
      <c r="K264" s="20"/>
      <c r="L264" s="20"/>
    </row>
    <row r="265" spans="1:12" x14ac:dyDescent="0.25">
      <c r="A265" s="23" t="str">
        <f>IF(Values_Entered,A264+1,"")</f>
        <v/>
      </c>
      <c r="B265" s="24" t="str">
        <f t="shared" si="24"/>
        <v/>
      </c>
      <c r="C265" s="25" t="str">
        <f t="shared" si="28"/>
        <v/>
      </c>
      <c r="D265" s="25" t="str">
        <f t="shared" si="31"/>
        <v/>
      </c>
      <c r="E265" s="26" t="e">
        <f t="shared" si="25"/>
        <v>#VALUE!</v>
      </c>
      <c r="F265" s="25" t="e">
        <f t="shared" si="26"/>
        <v>#VALUE!</v>
      </c>
      <c r="G265" s="25" t="str">
        <f t="shared" si="29"/>
        <v/>
      </c>
      <c r="H265" s="25" t="str">
        <f t="shared" si="30"/>
        <v/>
      </c>
      <c r="I265" s="25" t="e">
        <f t="shared" si="27"/>
        <v>#VALUE!</v>
      </c>
      <c r="J265" s="25">
        <f>SUM($H$14:$H265)</f>
        <v>0</v>
      </c>
      <c r="K265" s="20"/>
      <c r="L265" s="20"/>
    </row>
    <row r="266" spans="1:12" x14ac:dyDescent="0.25">
      <c r="A266" s="23" t="str">
        <f>IF(Values_Entered,A265+1,"")</f>
        <v/>
      </c>
      <c r="B266" s="24" t="str">
        <f t="shared" si="24"/>
        <v/>
      </c>
      <c r="C266" s="25" t="str">
        <f t="shared" si="28"/>
        <v/>
      </c>
      <c r="D266" s="25" t="str">
        <f t="shared" si="31"/>
        <v/>
      </c>
      <c r="E266" s="26" t="e">
        <f t="shared" si="25"/>
        <v>#VALUE!</v>
      </c>
      <c r="F266" s="25" t="e">
        <f t="shared" si="26"/>
        <v>#VALUE!</v>
      </c>
      <c r="G266" s="25" t="str">
        <f t="shared" si="29"/>
        <v/>
      </c>
      <c r="H266" s="25" t="str">
        <f t="shared" si="30"/>
        <v/>
      </c>
      <c r="I266" s="25" t="e">
        <f t="shared" si="27"/>
        <v>#VALUE!</v>
      </c>
      <c r="J266" s="25">
        <f>SUM($H$14:$H266)</f>
        <v>0</v>
      </c>
      <c r="K266" s="20"/>
      <c r="L266" s="20"/>
    </row>
    <row r="267" spans="1:12" x14ac:dyDescent="0.25">
      <c r="A267" s="23" t="str">
        <f>IF(Values_Entered,A266+1,"")</f>
        <v/>
      </c>
      <c r="B267" s="24" t="str">
        <f t="shared" si="24"/>
        <v/>
      </c>
      <c r="C267" s="25" t="str">
        <f t="shared" si="28"/>
        <v/>
      </c>
      <c r="D267" s="25" t="str">
        <f t="shared" si="31"/>
        <v/>
      </c>
      <c r="E267" s="26" t="e">
        <f t="shared" si="25"/>
        <v>#VALUE!</v>
      </c>
      <c r="F267" s="25" t="e">
        <f t="shared" si="26"/>
        <v>#VALUE!</v>
      </c>
      <c r="G267" s="25" t="str">
        <f t="shared" si="29"/>
        <v/>
      </c>
      <c r="H267" s="25" t="str">
        <f t="shared" si="30"/>
        <v/>
      </c>
      <c r="I267" s="25" t="e">
        <f t="shared" si="27"/>
        <v>#VALUE!</v>
      </c>
      <c r="J267" s="25">
        <f>SUM($H$14:$H267)</f>
        <v>0</v>
      </c>
      <c r="K267" s="20"/>
      <c r="L267" s="20"/>
    </row>
    <row r="268" spans="1:12" x14ac:dyDescent="0.25">
      <c r="A268" s="23" t="str">
        <f>IF(Values_Entered,A267+1,"")</f>
        <v/>
      </c>
      <c r="B268" s="24" t="str">
        <f t="shared" si="24"/>
        <v/>
      </c>
      <c r="C268" s="25" t="str">
        <f t="shared" si="28"/>
        <v/>
      </c>
      <c r="D268" s="25" t="str">
        <f t="shared" si="31"/>
        <v/>
      </c>
      <c r="E268" s="26" t="e">
        <f t="shared" si="25"/>
        <v>#VALUE!</v>
      </c>
      <c r="F268" s="25" t="e">
        <f t="shared" si="26"/>
        <v>#VALUE!</v>
      </c>
      <c r="G268" s="25" t="str">
        <f t="shared" si="29"/>
        <v/>
      </c>
      <c r="H268" s="25" t="str">
        <f t="shared" si="30"/>
        <v/>
      </c>
      <c r="I268" s="25" t="e">
        <f t="shared" si="27"/>
        <v>#VALUE!</v>
      </c>
      <c r="J268" s="25">
        <f>SUM($H$14:$H268)</f>
        <v>0</v>
      </c>
      <c r="K268" s="20"/>
      <c r="L268" s="20"/>
    </row>
    <row r="269" spans="1:12" x14ac:dyDescent="0.25">
      <c r="A269" s="23" t="str">
        <f>IF(Values_Entered,A268+1,"")</f>
        <v/>
      </c>
      <c r="B269" s="24" t="str">
        <f t="shared" si="24"/>
        <v/>
      </c>
      <c r="C269" s="25" t="str">
        <f t="shared" si="28"/>
        <v/>
      </c>
      <c r="D269" s="25" t="str">
        <f t="shared" si="31"/>
        <v/>
      </c>
      <c r="E269" s="26" t="e">
        <f t="shared" si="25"/>
        <v>#VALUE!</v>
      </c>
      <c r="F269" s="25" t="e">
        <f t="shared" si="26"/>
        <v>#VALUE!</v>
      </c>
      <c r="G269" s="25" t="str">
        <f t="shared" si="29"/>
        <v/>
      </c>
      <c r="H269" s="25" t="str">
        <f t="shared" si="30"/>
        <v/>
      </c>
      <c r="I269" s="25" t="e">
        <f t="shared" si="27"/>
        <v>#VALUE!</v>
      </c>
      <c r="J269" s="25">
        <f>SUM($H$14:$H269)</f>
        <v>0</v>
      </c>
      <c r="K269" s="20"/>
      <c r="L269" s="20"/>
    </row>
    <row r="270" spans="1:12" x14ac:dyDescent="0.25">
      <c r="A270" s="23" t="str">
        <f>IF(Values_Entered,A269+1,"")</f>
        <v/>
      </c>
      <c r="B270" s="24" t="str">
        <f t="shared" ref="B270:B333" si="32">IF(Pay_Num&lt;&gt;"",DATE(YEAR(Loan_Start),MONTH(Loan_Start)+(Pay_Num)*12/Num_Pmt_Per_Year,DAY(Loan_Start)),"")</f>
        <v/>
      </c>
      <c r="C270" s="25" t="str">
        <f t="shared" si="28"/>
        <v/>
      </c>
      <c r="D270" s="25" t="str">
        <f t="shared" si="31"/>
        <v/>
      </c>
      <c r="E270" s="26" t="e">
        <f t="shared" ref="E270:E333" si="33">IF(AND(Pay_Num&lt;&gt;"",Sched_Pay+Scheduled_Extra_Payments&lt;Beg_Bal),Scheduled_Extra_Payments,IF(AND(Pay_Num&lt;&gt;"",Beg_Bal-Sched_Pay&gt;0),Beg_Bal-Sched_Pay,IF(Pay_Num&lt;&gt;"",0,"")))</f>
        <v>#VALUE!</v>
      </c>
      <c r="F270" s="25" t="e">
        <f t="shared" ref="F270:F333" si="34">IF(AND(Pay_Num&lt;&gt;"",Sched_Pay+Extra_Pay&lt;Beg_Bal),Sched_Pay+Extra_Pay,IF(Pay_Num&lt;&gt;"",Beg_Bal,""))</f>
        <v>#VALUE!</v>
      </c>
      <c r="G270" s="25" t="str">
        <f t="shared" si="29"/>
        <v/>
      </c>
      <c r="H270" s="25" t="str">
        <f t="shared" si="30"/>
        <v/>
      </c>
      <c r="I270" s="25" t="e">
        <f t="shared" ref="I270:I333" si="35">IF(AND(Pay_Num&lt;&gt;"",Sched_Pay+Extra_Pay&lt;Beg_Bal),Beg_Bal-Princ,IF(Pay_Num&lt;&gt;"",0,""))</f>
        <v>#VALUE!</v>
      </c>
      <c r="J270" s="25">
        <f>SUM($H$14:$H270)</f>
        <v>0</v>
      </c>
      <c r="K270" s="20"/>
      <c r="L270" s="20"/>
    </row>
    <row r="271" spans="1:12" x14ac:dyDescent="0.25">
      <c r="A271" s="23" t="str">
        <f>IF(Values_Entered,A270+1,"")</f>
        <v/>
      </c>
      <c r="B271" s="24" t="str">
        <f t="shared" si="32"/>
        <v/>
      </c>
      <c r="C271" s="25" t="str">
        <f t="shared" ref="C271:C334" si="36">IF(Pay_Num&lt;&gt;"",I270,"")</f>
        <v/>
      </c>
      <c r="D271" s="25" t="str">
        <f t="shared" si="31"/>
        <v/>
      </c>
      <c r="E271" s="26" t="e">
        <f t="shared" si="33"/>
        <v>#VALUE!</v>
      </c>
      <c r="F271" s="25" t="e">
        <f t="shared" si="34"/>
        <v>#VALUE!</v>
      </c>
      <c r="G271" s="25" t="str">
        <f t="shared" ref="G271:G334" si="37">IF(Pay_Num&lt;&gt;"",Total_Pay-Int,"")</f>
        <v/>
      </c>
      <c r="H271" s="25" t="str">
        <f t="shared" ref="H271:H334" si="38">IF(Pay_Num&lt;&gt;"",Beg_Bal*Interest_Rate/Num_Pmt_Per_Year,"")</f>
        <v/>
      </c>
      <c r="I271" s="25" t="e">
        <f t="shared" si="35"/>
        <v>#VALUE!</v>
      </c>
      <c r="J271" s="25">
        <f>SUM($H$14:$H271)</f>
        <v>0</v>
      </c>
      <c r="K271" s="20"/>
      <c r="L271" s="20"/>
    </row>
    <row r="272" spans="1:12" x14ac:dyDescent="0.25">
      <c r="A272" s="23" t="str">
        <f>IF(Values_Entered,A271+1,"")</f>
        <v/>
      </c>
      <c r="B272" s="24" t="str">
        <f t="shared" si="32"/>
        <v/>
      </c>
      <c r="C272" s="25" t="str">
        <f t="shared" si="36"/>
        <v/>
      </c>
      <c r="D272" s="25" t="str">
        <f t="shared" ref="D272:D335" si="39">IF(Pay_Num&lt;&gt;"",Scheduled_Monthly_Payment,"")</f>
        <v/>
      </c>
      <c r="E272" s="26" t="e">
        <f t="shared" si="33"/>
        <v>#VALUE!</v>
      </c>
      <c r="F272" s="25" t="e">
        <f t="shared" si="34"/>
        <v>#VALUE!</v>
      </c>
      <c r="G272" s="25" t="str">
        <f t="shared" si="37"/>
        <v/>
      </c>
      <c r="H272" s="25" t="str">
        <f t="shared" si="38"/>
        <v/>
      </c>
      <c r="I272" s="25" t="e">
        <f t="shared" si="35"/>
        <v>#VALUE!</v>
      </c>
      <c r="J272" s="25">
        <f>SUM($H$14:$H272)</f>
        <v>0</v>
      </c>
      <c r="K272" s="20"/>
      <c r="L272" s="20"/>
    </row>
    <row r="273" spans="1:12" x14ac:dyDescent="0.25">
      <c r="A273" s="23" t="str">
        <f>IF(Values_Entered,A272+1,"")</f>
        <v/>
      </c>
      <c r="B273" s="24" t="str">
        <f t="shared" si="32"/>
        <v/>
      </c>
      <c r="C273" s="25" t="str">
        <f t="shared" si="36"/>
        <v/>
      </c>
      <c r="D273" s="25" t="str">
        <f t="shared" si="39"/>
        <v/>
      </c>
      <c r="E273" s="26" t="e">
        <f t="shared" si="33"/>
        <v>#VALUE!</v>
      </c>
      <c r="F273" s="25" t="e">
        <f t="shared" si="34"/>
        <v>#VALUE!</v>
      </c>
      <c r="G273" s="25" t="str">
        <f t="shared" si="37"/>
        <v/>
      </c>
      <c r="H273" s="25" t="str">
        <f t="shared" si="38"/>
        <v/>
      </c>
      <c r="I273" s="25" t="e">
        <f t="shared" si="35"/>
        <v>#VALUE!</v>
      </c>
      <c r="J273" s="25">
        <f>SUM($H$14:$H273)</f>
        <v>0</v>
      </c>
      <c r="K273" s="20"/>
      <c r="L273" s="20"/>
    </row>
    <row r="274" spans="1:12" x14ac:dyDescent="0.25">
      <c r="A274" s="23" t="str">
        <f>IF(Values_Entered,A273+1,"")</f>
        <v/>
      </c>
      <c r="B274" s="24" t="str">
        <f t="shared" si="32"/>
        <v/>
      </c>
      <c r="C274" s="25" t="str">
        <f t="shared" si="36"/>
        <v/>
      </c>
      <c r="D274" s="25" t="str">
        <f t="shared" si="39"/>
        <v/>
      </c>
      <c r="E274" s="26" t="e">
        <f t="shared" si="33"/>
        <v>#VALUE!</v>
      </c>
      <c r="F274" s="25" t="e">
        <f t="shared" si="34"/>
        <v>#VALUE!</v>
      </c>
      <c r="G274" s="25" t="str">
        <f t="shared" si="37"/>
        <v/>
      </c>
      <c r="H274" s="25" t="str">
        <f t="shared" si="38"/>
        <v/>
      </c>
      <c r="I274" s="25" t="e">
        <f t="shared" si="35"/>
        <v>#VALUE!</v>
      </c>
      <c r="J274" s="25">
        <f>SUM($H$14:$H274)</f>
        <v>0</v>
      </c>
      <c r="K274" s="20"/>
      <c r="L274" s="20"/>
    </row>
    <row r="275" spans="1:12" x14ac:dyDescent="0.25">
      <c r="A275" s="23" t="str">
        <f>IF(Values_Entered,A274+1,"")</f>
        <v/>
      </c>
      <c r="B275" s="24" t="str">
        <f t="shared" si="32"/>
        <v/>
      </c>
      <c r="C275" s="25" t="str">
        <f t="shared" si="36"/>
        <v/>
      </c>
      <c r="D275" s="25" t="str">
        <f t="shared" si="39"/>
        <v/>
      </c>
      <c r="E275" s="26" t="e">
        <f t="shared" si="33"/>
        <v>#VALUE!</v>
      </c>
      <c r="F275" s="25" t="e">
        <f t="shared" si="34"/>
        <v>#VALUE!</v>
      </c>
      <c r="G275" s="25" t="str">
        <f t="shared" si="37"/>
        <v/>
      </c>
      <c r="H275" s="25" t="str">
        <f t="shared" si="38"/>
        <v/>
      </c>
      <c r="I275" s="25" t="e">
        <f t="shared" si="35"/>
        <v>#VALUE!</v>
      </c>
      <c r="J275" s="25">
        <f>SUM($H$14:$H275)</f>
        <v>0</v>
      </c>
      <c r="K275" s="20"/>
      <c r="L275" s="20"/>
    </row>
    <row r="276" spans="1:12" x14ac:dyDescent="0.25">
      <c r="A276" s="23" t="str">
        <f>IF(Values_Entered,A275+1,"")</f>
        <v/>
      </c>
      <c r="B276" s="24" t="str">
        <f t="shared" si="32"/>
        <v/>
      </c>
      <c r="C276" s="25" t="str">
        <f t="shared" si="36"/>
        <v/>
      </c>
      <c r="D276" s="25" t="str">
        <f t="shared" si="39"/>
        <v/>
      </c>
      <c r="E276" s="26" t="e">
        <f t="shared" si="33"/>
        <v>#VALUE!</v>
      </c>
      <c r="F276" s="25" t="e">
        <f t="shared" si="34"/>
        <v>#VALUE!</v>
      </c>
      <c r="G276" s="25" t="str">
        <f t="shared" si="37"/>
        <v/>
      </c>
      <c r="H276" s="25" t="str">
        <f t="shared" si="38"/>
        <v/>
      </c>
      <c r="I276" s="25" t="e">
        <f t="shared" si="35"/>
        <v>#VALUE!</v>
      </c>
      <c r="J276" s="25">
        <f>SUM($H$14:$H276)</f>
        <v>0</v>
      </c>
      <c r="K276" s="20"/>
      <c r="L276" s="20"/>
    </row>
    <row r="277" spans="1:12" x14ac:dyDescent="0.25">
      <c r="A277" s="23" t="str">
        <f>IF(Values_Entered,A276+1,"")</f>
        <v/>
      </c>
      <c r="B277" s="24" t="str">
        <f t="shared" si="32"/>
        <v/>
      </c>
      <c r="C277" s="25" t="str">
        <f t="shared" si="36"/>
        <v/>
      </c>
      <c r="D277" s="25" t="str">
        <f t="shared" si="39"/>
        <v/>
      </c>
      <c r="E277" s="26" t="e">
        <f t="shared" si="33"/>
        <v>#VALUE!</v>
      </c>
      <c r="F277" s="25" t="e">
        <f t="shared" si="34"/>
        <v>#VALUE!</v>
      </c>
      <c r="G277" s="25" t="str">
        <f t="shared" si="37"/>
        <v/>
      </c>
      <c r="H277" s="25" t="str">
        <f t="shared" si="38"/>
        <v/>
      </c>
      <c r="I277" s="25" t="e">
        <f t="shared" si="35"/>
        <v>#VALUE!</v>
      </c>
      <c r="J277" s="25">
        <f>SUM($H$14:$H277)</f>
        <v>0</v>
      </c>
      <c r="K277" s="20"/>
      <c r="L277" s="20"/>
    </row>
    <row r="278" spans="1:12" x14ac:dyDescent="0.25">
      <c r="A278" s="23" t="str">
        <f>IF(Values_Entered,A277+1,"")</f>
        <v/>
      </c>
      <c r="B278" s="24" t="str">
        <f t="shared" si="32"/>
        <v/>
      </c>
      <c r="C278" s="25" t="str">
        <f t="shared" si="36"/>
        <v/>
      </c>
      <c r="D278" s="25" t="str">
        <f t="shared" si="39"/>
        <v/>
      </c>
      <c r="E278" s="26" t="e">
        <f t="shared" si="33"/>
        <v>#VALUE!</v>
      </c>
      <c r="F278" s="25" t="e">
        <f t="shared" si="34"/>
        <v>#VALUE!</v>
      </c>
      <c r="G278" s="25" t="str">
        <f t="shared" si="37"/>
        <v/>
      </c>
      <c r="H278" s="25" t="str">
        <f t="shared" si="38"/>
        <v/>
      </c>
      <c r="I278" s="25" t="e">
        <f t="shared" si="35"/>
        <v>#VALUE!</v>
      </c>
      <c r="J278" s="25">
        <f>SUM($H$14:$H278)</f>
        <v>0</v>
      </c>
      <c r="K278" s="20"/>
      <c r="L278" s="20"/>
    </row>
    <row r="279" spans="1:12" x14ac:dyDescent="0.25">
      <c r="A279" s="23" t="str">
        <f>IF(Values_Entered,A278+1,"")</f>
        <v/>
      </c>
      <c r="B279" s="24" t="str">
        <f t="shared" si="32"/>
        <v/>
      </c>
      <c r="C279" s="25" t="str">
        <f t="shared" si="36"/>
        <v/>
      </c>
      <c r="D279" s="25" t="str">
        <f t="shared" si="39"/>
        <v/>
      </c>
      <c r="E279" s="26" t="e">
        <f t="shared" si="33"/>
        <v>#VALUE!</v>
      </c>
      <c r="F279" s="25" t="e">
        <f t="shared" si="34"/>
        <v>#VALUE!</v>
      </c>
      <c r="G279" s="25" t="str">
        <f t="shared" si="37"/>
        <v/>
      </c>
      <c r="H279" s="25" t="str">
        <f t="shared" si="38"/>
        <v/>
      </c>
      <c r="I279" s="25" t="e">
        <f t="shared" si="35"/>
        <v>#VALUE!</v>
      </c>
      <c r="J279" s="25">
        <f>SUM($H$14:$H279)</f>
        <v>0</v>
      </c>
      <c r="K279" s="20"/>
      <c r="L279" s="20"/>
    </row>
    <row r="280" spans="1:12" x14ac:dyDescent="0.25">
      <c r="A280" s="23" t="str">
        <f>IF(Values_Entered,A279+1,"")</f>
        <v/>
      </c>
      <c r="B280" s="24" t="str">
        <f t="shared" si="32"/>
        <v/>
      </c>
      <c r="C280" s="25" t="str">
        <f t="shared" si="36"/>
        <v/>
      </c>
      <c r="D280" s="25" t="str">
        <f t="shared" si="39"/>
        <v/>
      </c>
      <c r="E280" s="26" t="e">
        <f t="shared" si="33"/>
        <v>#VALUE!</v>
      </c>
      <c r="F280" s="25" t="e">
        <f t="shared" si="34"/>
        <v>#VALUE!</v>
      </c>
      <c r="G280" s="25" t="str">
        <f t="shared" si="37"/>
        <v/>
      </c>
      <c r="H280" s="25" t="str">
        <f t="shared" si="38"/>
        <v/>
      </c>
      <c r="I280" s="25" t="e">
        <f t="shared" si="35"/>
        <v>#VALUE!</v>
      </c>
      <c r="J280" s="25">
        <f>SUM($H$14:$H280)</f>
        <v>0</v>
      </c>
      <c r="K280" s="20"/>
      <c r="L280" s="20"/>
    </row>
    <row r="281" spans="1:12" x14ac:dyDescent="0.25">
      <c r="A281" s="23" t="str">
        <f>IF(Values_Entered,A280+1,"")</f>
        <v/>
      </c>
      <c r="B281" s="24" t="str">
        <f t="shared" si="32"/>
        <v/>
      </c>
      <c r="C281" s="25" t="str">
        <f t="shared" si="36"/>
        <v/>
      </c>
      <c r="D281" s="25" t="str">
        <f t="shared" si="39"/>
        <v/>
      </c>
      <c r="E281" s="26" t="e">
        <f t="shared" si="33"/>
        <v>#VALUE!</v>
      </c>
      <c r="F281" s="25" t="e">
        <f t="shared" si="34"/>
        <v>#VALUE!</v>
      </c>
      <c r="G281" s="25" t="str">
        <f t="shared" si="37"/>
        <v/>
      </c>
      <c r="H281" s="25" t="str">
        <f t="shared" si="38"/>
        <v/>
      </c>
      <c r="I281" s="25" t="e">
        <f t="shared" si="35"/>
        <v>#VALUE!</v>
      </c>
      <c r="J281" s="25">
        <f>SUM($H$14:$H281)</f>
        <v>0</v>
      </c>
      <c r="K281" s="20"/>
      <c r="L281" s="20"/>
    </row>
    <row r="282" spans="1:12" x14ac:dyDescent="0.25">
      <c r="A282" s="23" t="str">
        <f>IF(Values_Entered,A281+1,"")</f>
        <v/>
      </c>
      <c r="B282" s="24" t="str">
        <f t="shared" si="32"/>
        <v/>
      </c>
      <c r="C282" s="25" t="str">
        <f t="shared" si="36"/>
        <v/>
      </c>
      <c r="D282" s="25" t="str">
        <f t="shared" si="39"/>
        <v/>
      </c>
      <c r="E282" s="26" t="e">
        <f t="shared" si="33"/>
        <v>#VALUE!</v>
      </c>
      <c r="F282" s="25" t="e">
        <f t="shared" si="34"/>
        <v>#VALUE!</v>
      </c>
      <c r="G282" s="25" t="str">
        <f t="shared" si="37"/>
        <v/>
      </c>
      <c r="H282" s="25" t="str">
        <f t="shared" si="38"/>
        <v/>
      </c>
      <c r="I282" s="25" t="e">
        <f t="shared" si="35"/>
        <v>#VALUE!</v>
      </c>
      <c r="J282" s="25">
        <f>SUM($H$14:$H282)</f>
        <v>0</v>
      </c>
      <c r="K282" s="20"/>
      <c r="L282" s="20"/>
    </row>
    <row r="283" spans="1:12" x14ac:dyDescent="0.25">
      <c r="A283" s="23" t="str">
        <f>IF(Values_Entered,A282+1,"")</f>
        <v/>
      </c>
      <c r="B283" s="24" t="str">
        <f t="shared" si="32"/>
        <v/>
      </c>
      <c r="C283" s="25" t="str">
        <f t="shared" si="36"/>
        <v/>
      </c>
      <c r="D283" s="25" t="str">
        <f t="shared" si="39"/>
        <v/>
      </c>
      <c r="E283" s="26" t="e">
        <f t="shared" si="33"/>
        <v>#VALUE!</v>
      </c>
      <c r="F283" s="25" t="e">
        <f t="shared" si="34"/>
        <v>#VALUE!</v>
      </c>
      <c r="G283" s="25" t="str">
        <f t="shared" si="37"/>
        <v/>
      </c>
      <c r="H283" s="25" t="str">
        <f t="shared" si="38"/>
        <v/>
      </c>
      <c r="I283" s="25" t="e">
        <f t="shared" si="35"/>
        <v>#VALUE!</v>
      </c>
      <c r="J283" s="25">
        <f>SUM($H$14:$H283)</f>
        <v>0</v>
      </c>
      <c r="K283" s="20"/>
      <c r="L283" s="20"/>
    </row>
    <row r="284" spans="1:12" x14ac:dyDescent="0.25">
      <c r="A284" s="23" t="str">
        <f>IF(Values_Entered,A283+1,"")</f>
        <v/>
      </c>
      <c r="B284" s="24" t="str">
        <f t="shared" si="32"/>
        <v/>
      </c>
      <c r="C284" s="25" t="str">
        <f t="shared" si="36"/>
        <v/>
      </c>
      <c r="D284" s="25" t="str">
        <f t="shared" si="39"/>
        <v/>
      </c>
      <c r="E284" s="26" t="e">
        <f t="shared" si="33"/>
        <v>#VALUE!</v>
      </c>
      <c r="F284" s="25" t="e">
        <f t="shared" si="34"/>
        <v>#VALUE!</v>
      </c>
      <c r="G284" s="25" t="str">
        <f t="shared" si="37"/>
        <v/>
      </c>
      <c r="H284" s="25" t="str">
        <f t="shared" si="38"/>
        <v/>
      </c>
      <c r="I284" s="25" t="e">
        <f t="shared" si="35"/>
        <v>#VALUE!</v>
      </c>
      <c r="J284" s="25">
        <f>SUM($H$14:$H284)</f>
        <v>0</v>
      </c>
      <c r="K284" s="20"/>
      <c r="L284" s="20"/>
    </row>
    <row r="285" spans="1:12" x14ac:dyDescent="0.25">
      <c r="A285" s="23" t="str">
        <f>IF(Values_Entered,A284+1,"")</f>
        <v/>
      </c>
      <c r="B285" s="24" t="str">
        <f t="shared" si="32"/>
        <v/>
      </c>
      <c r="C285" s="25" t="str">
        <f t="shared" si="36"/>
        <v/>
      </c>
      <c r="D285" s="25" t="str">
        <f t="shared" si="39"/>
        <v/>
      </c>
      <c r="E285" s="26" t="e">
        <f t="shared" si="33"/>
        <v>#VALUE!</v>
      </c>
      <c r="F285" s="25" t="e">
        <f t="shared" si="34"/>
        <v>#VALUE!</v>
      </c>
      <c r="G285" s="25" t="str">
        <f t="shared" si="37"/>
        <v/>
      </c>
      <c r="H285" s="25" t="str">
        <f t="shared" si="38"/>
        <v/>
      </c>
      <c r="I285" s="25" t="e">
        <f t="shared" si="35"/>
        <v>#VALUE!</v>
      </c>
      <c r="J285" s="25">
        <f>SUM($H$14:$H285)</f>
        <v>0</v>
      </c>
      <c r="K285" s="20"/>
      <c r="L285" s="20"/>
    </row>
    <row r="286" spans="1:12" x14ac:dyDescent="0.25">
      <c r="A286" s="23" t="str">
        <f>IF(Values_Entered,A285+1,"")</f>
        <v/>
      </c>
      <c r="B286" s="24" t="str">
        <f t="shared" si="32"/>
        <v/>
      </c>
      <c r="C286" s="25" t="str">
        <f t="shared" si="36"/>
        <v/>
      </c>
      <c r="D286" s="25" t="str">
        <f t="shared" si="39"/>
        <v/>
      </c>
      <c r="E286" s="26" t="e">
        <f t="shared" si="33"/>
        <v>#VALUE!</v>
      </c>
      <c r="F286" s="25" t="e">
        <f t="shared" si="34"/>
        <v>#VALUE!</v>
      </c>
      <c r="G286" s="25" t="str">
        <f t="shared" si="37"/>
        <v/>
      </c>
      <c r="H286" s="25" t="str">
        <f t="shared" si="38"/>
        <v/>
      </c>
      <c r="I286" s="25" t="e">
        <f t="shared" si="35"/>
        <v>#VALUE!</v>
      </c>
      <c r="J286" s="25">
        <f>SUM($H$14:$H286)</f>
        <v>0</v>
      </c>
      <c r="K286" s="20"/>
      <c r="L286" s="20"/>
    </row>
    <row r="287" spans="1:12" x14ac:dyDescent="0.25">
      <c r="A287" s="23" t="str">
        <f>IF(Values_Entered,A286+1,"")</f>
        <v/>
      </c>
      <c r="B287" s="24" t="str">
        <f t="shared" si="32"/>
        <v/>
      </c>
      <c r="C287" s="25" t="str">
        <f t="shared" si="36"/>
        <v/>
      </c>
      <c r="D287" s="25" t="str">
        <f t="shared" si="39"/>
        <v/>
      </c>
      <c r="E287" s="26" t="e">
        <f t="shared" si="33"/>
        <v>#VALUE!</v>
      </c>
      <c r="F287" s="25" t="e">
        <f t="shared" si="34"/>
        <v>#VALUE!</v>
      </c>
      <c r="G287" s="25" t="str">
        <f t="shared" si="37"/>
        <v/>
      </c>
      <c r="H287" s="25" t="str">
        <f t="shared" si="38"/>
        <v/>
      </c>
      <c r="I287" s="25" t="e">
        <f t="shared" si="35"/>
        <v>#VALUE!</v>
      </c>
      <c r="J287" s="25">
        <f>SUM($H$14:$H287)</f>
        <v>0</v>
      </c>
      <c r="K287" s="20"/>
      <c r="L287" s="20"/>
    </row>
    <row r="288" spans="1:12" x14ac:dyDescent="0.25">
      <c r="A288" s="23" t="str">
        <f>IF(Values_Entered,A287+1,"")</f>
        <v/>
      </c>
      <c r="B288" s="24" t="str">
        <f t="shared" si="32"/>
        <v/>
      </c>
      <c r="C288" s="25" t="str">
        <f t="shared" si="36"/>
        <v/>
      </c>
      <c r="D288" s="25" t="str">
        <f t="shared" si="39"/>
        <v/>
      </c>
      <c r="E288" s="26" t="e">
        <f t="shared" si="33"/>
        <v>#VALUE!</v>
      </c>
      <c r="F288" s="25" t="e">
        <f t="shared" si="34"/>
        <v>#VALUE!</v>
      </c>
      <c r="G288" s="25" t="str">
        <f t="shared" si="37"/>
        <v/>
      </c>
      <c r="H288" s="25" t="str">
        <f t="shared" si="38"/>
        <v/>
      </c>
      <c r="I288" s="25" t="e">
        <f t="shared" si="35"/>
        <v>#VALUE!</v>
      </c>
      <c r="J288" s="25">
        <f>SUM($H$14:$H288)</f>
        <v>0</v>
      </c>
      <c r="K288" s="20"/>
      <c r="L288" s="20"/>
    </row>
    <row r="289" spans="1:12" x14ac:dyDescent="0.25">
      <c r="A289" s="23" t="str">
        <f>IF(Values_Entered,A288+1,"")</f>
        <v/>
      </c>
      <c r="B289" s="24" t="str">
        <f t="shared" si="32"/>
        <v/>
      </c>
      <c r="C289" s="25" t="str">
        <f t="shared" si="36"/>
        <v/>
      </c>
      <c r="D289" s="25" t="str">
        <f t="shared" si="39"/>
        <v/>
      </c>
      <c r="E289" s="26" t="e">
        <f t="shared" si="33"/>
        <v>#VALUE!</v>
      </c>
      <c r="F289" s="25" t="e">
        <f t="shared" si="34"/>
        <v>#VALUE!</v>
      </c>
      <c r="G289" s="25" t="str">
        <f t="shared" si="37"/>
        <v/>
      </c>
      <c r="H289" s="25" t="str">
        <f t="shared" si="38"/>
        <v/>
      </c>
      <c r="I289" s="25" t="e">
        <f t="shared" si="35"/>
        <v>#VALUE!</v>
      </c>
      <c r="J289" s="25">
        <f>SUM($H$14:$H289)</f>
        <v>0</v>
      </c>
      <c r="K289" s="20"/>
      <c r="L289" s="20"/>
    </row>
    <row r="290" spans="1:12" x14ac:dyDescent="0.25">
      <c r="A290" s="23" t="str">
        <f>IF(Values_Entered,A289+1,"")</f>
        <v/>
      </c>
      <c r="B290" s="24" t="str">
        <f t="shared" si="32"/>
        <v/>
      </c>
      <c r="C290" s="25" t="str">
        <f t="shared" si="36"/>
        <v/>
      </c>
      <c r="D290" s="25" t="str">
        <f t="shared" si="39"/>
        <v/>
      </c>
      <c r="E290" s="26" t="e">
        <f t="shared" si="33"/>
        <v>#VALUE!</v>
      </c>
      <c r="F290" s="25" t="e">
        <f t="shared" si="34"/>
        <v>#VALUE!</v>
      </c>
      <c r="G290" s="25" t="str">
        <f t="shared" si="37"/>
        <v/>
      </c>
      <c r="H290" s="25" t="str">
        <f t="shared" si="38"/>
        <v/>
      </c>
      <c r="I290" s="25" t="e">
        <f t="shared" si="35"/>
        <v>#VALUE!</v>
      </c>
      <c r="J290" s="25">
        <f>SUM($H$14:$H290)</f>
        <v>0</v>
      </c>
      <c r="K290" s="20"/>
      <c r="L290" s="20"/>
    </row>
    <row r="291" spans="1:12" x14ac:dyDescent="0.25">
      <c r="A291" s="23" t="str">
        <f>IF(Values_Entered,A290+1,"")</f>
        <v/>
      </c>
      <c r="B291" s="24" t="str">
        <f t="shared" si="32"/>
        <v/>
      </c>
      <c r="C291" s="25" t="str">
        <f t="shared" si="36"/>
        <v/>
      </c>
      <c r="D291" s="25" t="str">
        <f t="shared" si="39"/>
        <v/>
      </c>
      <c r="E291" s="26" t="e">
        <f t="shared" si="33"/>
        <v>#VALUE!</v>
      </c>
      <c r="F291" s="25" t="e">
        <f t="shared" si="34"/>
        <v>#VALUE!</v>
      </c>
      <c r="G291" s="25" t="str">
        <f t="shared" si="37"/>
        <v/>
      </c>
      <c r="H291" s="25" t="str">
        <f t="shared" si="38"/>
        <v/>
      </c>
      <c r="I291" s="25" t="e">
        <f t="shared" si="35"/>
        <v>#VALUE!</v>
      </c>
      <c r="J291" s="25">
        <f>SUM($H$14:$H291)</f>
        <v>0</v>
      </c>
      <c r="K291" s="20"/>
      <c r="L291" s="20"/>
    </row>
    <row r="292" spans="1:12" x14ac:dyDescent="0.25">
      <c r="A292" s="23" t="str">
        <f>IF(Values_Entered,A291+1,"")</f>
        <v/>
      </c>
      <c r="B292" s="24" t="str">
        <f t="shared" si="32"/>
        <v/>
      </c>
      <c r="C292" s="25" t="str">
        <f t="shared" si="36"/>
        <v/>
      </c>
      <c r="D292" s="25" t="str">
        <f t="shared" si="39"/>
        <v/>
      </c>
      <c r="E292" s="26" t="e">
        <f t="shared" si="33"/>
        <v>#VALUE!</v>
      </c>
      <c r="F292" s="25" t="e">
        <f t="shared" si="34"/>
        <v>#VALUE!</v>
      </c>
      <c r="G292" s="25" t="str">
        <f t="shared" si="37"/>
        <v/>
      </c>
      <c r="H292" s="25" t="str">
        <f t="shared" si="38"/>
        <v/>
      </c>
      <c r="I292" s="25" t="e">
        <f t="shared" si="35"/>
        <v>#VALUE!</v>
      </c>
      <c r="J292" s="25">
        <f>SUM($H$14:$H292)</f>
        <v>0</v>
      </c>
      <c r="K292" s="20"/>
      <c r="L292" s="20"/>
    </row>
    <row r="293" spans="1:12" x14ac:dyDescent="0.25">
      <c r="A293" s="23" t="str">
        <f>IF(Values_Entered,A292+1,"")</f>
        <v/>
      </c>
      <c r="B293" s="24" t="str">
        <f t="shared" si="32"/>
        <v/>
      </c>
      <c r="C293" s="25" t="str">
        <f t="shared" si="36"/>
        <v/>
      </c>
      <c r="D293" s="25" t="str">
        <f t="shared" si="39"/>
        <v/>
      </c>
      <c r="E293" s="26" t="e">
        <f t="shared" si="33"/>
        <v>#VALUE!</v>
      </c>
      <c r="F293" s="25" t="e">
        <f t="shared" si="34"/>
        <v>#VALUE!</v>
      </c>
      <c r="G293" s="25" t="str">
        <f t="shared" si="37"/>
        <v/>
      </c>
      <c r="H293" s="25" t="str">
        <f t="shared" si="38"/>
        <v/>
      </c>
      <c r="I293" s="25" t="e">
        <f t="shared" si="35"/>
        <v>#VALUE!</v>
      </c>
      <c r="J293" s="25">
        <f>SUM($H$14:$H293)</f>
        <v>0</v>
      </c>
      <c r="K293" s="20"/>
      <c r="L293" s="20"/>
    </row>
    <row r="294" spans="1:12" x14ac:dyDescent="0.25">
      <c r="A294" s="23" t="str">
        <f>IF(Values_Entered,A293+1,"")</f>
        <v/>
      </c>
      <c r="B294" s="24" t="str">
        <f t="shared" si="32"/>
        <v/>
      </c>
      <c r="C294" s="25" t="str">
        <f t="shared" si="36"/>
        <v/>
      </c>
      <c r="D294" s="25" t="str">
        <f t="shared" si="39"/>
        <v/>
      </c>
      <c r="E294" s="26" t="e">
        <f t="shared" si="33"/>
        <v>#VALUE!</v>
      </c>
      <c r="F294" s="25" t="e">
        <f t="shared" si="34"/>
        <v>#VALUE!</v>
      </c>
      <c r="G294" s="25" t="str">
        <f t="shared" si="37"/>
        <v/>
      </c>
      <c r="H294" s="25" t="str">
        <f t="shared" si="38"/>
        <v/>
      </c>
      <c r="I294" s="25" t="e">
        <f t="shared" si="35"/>
        <v>#VALUE!</v>
      </c>
      <c r="J294" s="25">
        <f>SUM($H$14:$H294)</f>
        <v>0</v>
      </c>
      <c r="K294" s="20"/>
      <c r="L294" s="20"/>
    </row>
    <row r="295" spans="1:12" x14ac:dyDescent="0.25">
      <c r="A295" s="23" t="str">
        <f>IF(Values_Entered,A294+1,"")</f>
        <v/>
      </c>
      <c r="B295" s="24" t="str">
        <f t="shared" si="32"/>
        <v/>
      </c>
      <c r="C295" s="25" t="str">
        <f t="shared" si="36"/>
        <v/>
      </c>
      <c r="D295" s="25" t="str">
        <f t="shared" si="39"/>
        <v/>
      </c>
      <c r="E295" s="26" t="e">
        <f t="shared" si="33"/>
        <v>#VALUE!</v>
      </c>
      <c r="F295" s="25" t="e">
        <f t="shared" si="34"/>
        <v>#VALUE!</v>
      </c>
      <c r="G295" s="25" t="str">
        <f t="shared" si="37"/>
        <v/>
      </c>
      <c r="H295" s="25" t="str">
        <f t="shared" si="38"/>
        <v/>
      </c>
      <c r="I295" s="25" t="e">
        <f t="shared" si="35"/>
        <v>#VALUE!</v>
      </c>
      <c r="J295" s="25">
        <f>SUM($H$14:$H295)</f>
        <v>0</v>
      </c>
      <c r="K295" s="20"/>
      <c r="L295" s="20"/>
    </row>
    <row r="296" spans="1:12" x14ac:dyDescent="0.25">
      <c r="A296" s="23" t="str">
        <f>IF(Values_Entered,A295+1,"")</f>
        <v/>
      </c>
      <c r="B296" s="24" t="str">
        <f t="shared" si="32"/>
        <v/>
      </c>
      <c r="C296" s="25" t="str">
        <f t="shared" si="36"/>
        <v/>
      </c>
      <c r="D296" s="25" t="str">
        <f t="shared" si="39"/>
        <v/>
      </c>
      <c r="E296" s="26" t="e">
        <f t="shared" si="33"/>
        <v>#VALUE!</v>
      </c>
      <c r="F296" s="25" t="e">
        <f t="shared" si="34"/>
        <v>#VALUE!</v>
      </c>
      <c r="G296" s="25" t="str">
        <f t="shared" si="37"/>
        <v/>
      </c>
      <c r="H296" s="25" t="str">
        <f t="shared" si="38"/>
        <v/>
      </c>
      <c r="I296" s="25" t="e">
        <f t="shared" si="35"/>
        <v>#VALUE!</v>
      </c>
      <c r="J296" s="25">
        <f>SUM($H$14:$H296)</f>
        <v>0</v>
      </c>
      <c r="K296" s="20"/>
      <c r="L296" s="20"/>
    </row>
    <row r="297" spans="1:12" x14ac:dyDescent="0.25">
      <c r="A297" s="23" t="str">
        <f>IF(Values_Entered,A296+1,"")</f>
        <v/>
      </c>
      <c r="B297" s="24" t="str">
        <f t="shared" si="32"/>
        <v/>
      </c>
      <c r="C297" s="25" t="str">
        <f t="shared" si="36"/>
        <v/>
      </c>
      <c r="D297" s="25" t="str">
        <f t="shared" si="39"/>
        <v/>
      </c>
      <c r="E297" s="26" t="e">
        <f t="shared" si="33"/>
        <v>#VALUE!</v>
      </c>
      <c r="F297" s="25" t="e">
        <f t="shared" si="34"/>
        <v>#VALUE!</v>
      </c>
      <c r="G297" s="25" t="str">
        <f t="shared" si="37"/>
        <v/>
      </c>
      <c r="H297" s="25" t="str">
        <f t="shared" si="38"/>
        <v/>
      </c>
      <c r="I297" s="25" t="e">
        <f t="shared" si="35"/>
        <v>#VALUE!</v>
      </c>
      <c r="J297" s="25">
        <f>SUM($H$14:$H297)</f>
        <v>0</v>
      </c>
      <c r="K297" s="20"/>
      <c r="L297" s="20"/>
    </row>
    <row r="298" spans="1:12" x14ac:dyDescent="0.25">
      <c r="A298" s="23" t="str">
        <f>IF(Values_Entered,A297+1,"")</f>
        <v/>
      </c>
      <c r="B298" s="24" t="str">
        <f t="shared" si="32"/>
        <v/>
      </c>
      <c r="C298" s="25" t="str">
        <f t="shared" si="36"/>
        <v/>
      </c>
      <c r="D298" s="25" t="str">
        <f t="shared" si="39"/>
        <v/>
      </c>
      <c r="E298" s="26" t="e">
        <f t="shared" si="33"/>
        <v>#VALUE!</v>
      </c>
      <c r="F298" s="25" t="e">
        <f t="shared" si="34"/>
        <v>#VALUE!</v>
      </c>
      <c r="G298" s="25" t="str">
        <f t="shared" si="37"/>
        <v/>
      </c>
      <c r="H298" s="25" t="str">
        <f t="shared" si="38"/>
        <v/>
      </c>
      <c r="I298" s="25" t="e">
        <f t="shared" si="35"/>
        <v>#VALUE!</v>
      </c>
      <c r="J298" s="25">
        <f>SUM($H$14:$H298)</f>
        <v>0</v>
      </c>
      <c r="K298" s="20"/>
      <c r="L298" s="20"/>
    </row>
    <row r="299" spans="1:12" x14ac:dyDescent="0.25">
      <c r="A299" s="23" t="str">
        <f>IF(Values_Entered,A298+1,"")</f>
        <v/>
      </c>
      <c r="B299" s="24" t="str">
        <f t="shared" si="32"/>
        <v/>
      </c>
      <c r="C299" s="25" t="str">
        <f t="shared" si="36"/>
        <v/>
      </c>
      <c r="D299" s="25" t="str">
        <f t="shared" si="39"/>
        <v/>
      </c>
      <c r="E299" s="26" t="e">
        <f t="shared" si="33"/>
        <v>#VALUE!</v>
      </c>
      <c r="F299" s="25" t="e">
        <f t="shared" si="34"/>
        <v>#VALUE!</v>
      </c>
      <c r="G299" s="25" t="str">
        <f t="shared" si="37"/>
        <v/>
      </c>
      <c r="H299" s="25" t="str">
        <f t="shared" si="38"/>
        <v/>
      </c>
      <c r="I299" s="25" t="e">
        <f t="shared" si="35"/>
        <v>#VALUE!</v>
      </c>
      <c r="J299" s="25">
        <f>SUM($H$14:$H299)</f>
        <v>0</v>
      </c>
      <c r="K299" s="20"/>
      <c r="L299" s="20"/>
    </row>
    <row r="300" spans="1:12" x14ac:dyDescent="0.25">
      <c r="A300" s="23" t="str">
        <f>IF(Values_Entered,A299+1,"")</f>
        <v/>
      </c>
      <c r="B300" s="24" t="str">
        <f t="shared" si="32"/>
        <v/>
      </c>
      <c r="C300" s="25" t="str">
        <f t="shared" si="36"/>
        <v/>
      </c>
      <c r="D300" s="25" t="str">
        <f t="shared" si="39"/>
        <v/>
      </c>
      <c r="E300" s="26" t="e">
        <f t="shared" si="33"/>
        <v>#VALUE!</v>
      </c>
      <c r="F300" s="25" t="e">
        <f t="shared" si="34"/>
        <v>#VALUE!</v>
      </c>
      <c r="G300" s="25" t="str">
        <f t="shared" si="37"/>
        <v/>
      </c>
      <c r="H300" s="25" t="str">
        <f t="shared" si="38"/>
        <v/>
      </c>
      <c r="I300" s="25" t="e">
        <f t="shared" si="35"/>
        <v>#VALUE!</v>
      </c>
      <c r="J300" s="25">
        <f>SUM($H$14:$H300)</f>
        <v>0</v>
      </c>
      <c r="K300" s="20"/>
      <c r="L300" s="20"/>
    </row>
    <row r="301" spans="1:12" x14ac:dyDescent="0.25">
      <c r="A301" s="23" t="str">
        <f>IF(Values_Entered,A300+1,"")</f>
        <v/>
      </c>
      <c r="B301" s="24" t="str">
        <f t="shared" si="32"/>
        <v/>
      </c>
      <c r="C301" s="25" t="str">
        <f t="shared" si="36"/>
        <v/>
      </c>
      <c r="D301" s="25" t="str">
        <f t="shared" si="39"/>
        <v/>
      </c>
      <c r="E301" s="26" t="e">
        <f t="shared" si="33"/>
        <v>#VALUE!</v>
      </c>
      <c r="F301" s="25" t="e">
        <f t="shared" si="34"/>
        <v>#VALUE!</v>
      </c>
      <c r="G301" s="25" t="str">
        <f t="shared" si="37"/>
        <v/>
      </c>
      <c r="H301" s="25" t="str">
        <f t="shared" si="38"/>
        <v/>
      </c>
      <c r="I301" s="25" t="e">
        <f t="shared" si="35"/>
        <v>#VALUE!</v>
      </c>
      <c r="J301" s="25">
        <f>SUM($H$14:$H301)</f>
        <v>0</v>
      </c>
      <c r="K301" s="20"/>
      <c r="L301" s="20"/>
    </row>
    <row r="302" spans="1:12" x14ac:dyDescent="0.25">
      <c r="A302" s="23" t="str">
        <f>IF(Values_Entered,A301+1,"")</f>
        <v/>
      </c>
      <c r="B302" s="24" t="str">
        <f t="shared" si="32"/>
        <v/>
      </c>
      <c r="C302" s="25" t="str">
        <f t="shared" si="36"/>
        <v/>
      </c>
      <c r="D302" s="25" t="str">
        <f t="shared" si="39"/>
        <v/>
      </c>
      <c r="E302" s="26" t="e">
        <f t="shared" si="33"/>
        <v>#VALUE!</v>
      </c>
      <c r="F302" s="25" t="e">
        <f t="shared" si="34"/>
        <v>#VALUE!</v>
      </c>
      <c r="G302" s="25" t="str">
        <f t="shared" si="37"/>
        <v/>
      </c>
      <c r="H302" s="25" t="str">
        <f t="shared" si="38"/>
        <v/>
      </c>
      <c r="I302" s="25" t="e">
        <f t="shared" si="35"/>
        <v>#VALUE!</v>
      </c>
      <c r="J302" s="25">
        <f>SUM($H$14:$H302)</f>
        <v>0</v>
      </c>
      <c r="K302" s="20"/>
      <c r="L302" s="20"/>
    </row>
    <row r="303" spans="1:12" x14ac:dyDescent="0.25">
      <c r="A303" s="23" t="str">
        <f>IF(Values_Entered,A302+1,"")</f>
        <v/>
      </c>
      <c r="B303" s="24" t="str">
        <f t="shared" si="32"/>
        <v/>
      </c>
      <c r="C303" s="25" t="str">
        <f t="shared" si="36"/>
        <v/>
      </c>
      <c r="D303" s="25" t="str">
        <f t="shared" si="39"/>
        <v/>
      </c>
      <c r="E303" s="26" t="e">
        <f t="shared" si="33"/>
        <v>#VALUE!</v>
      </c>
      <c r="F303" s="25" t="e">
        <f t="shared" si="34"/>
        <v>#VALUE!</v>
      </c>
      <c r="G303" s="25" t="str">
        <f t="shared" si="37"/>
        <v/>
      </c>
      <c r="H303" s="25" t="str">
        <f t="shared" si="38"/>
        <v/>
      </c>
      <c r="I303" s="25" t="e">
        <f t="shared" si="35"/>
        <v>#VALUE!</v>
      </c>
      <c r="J303" s="25">
        <f>SUM($H$14:$H303)</f>
        <v>0</v>
      </c>
      <c r="K303" s="20"/>
      <c r="L303" s="20"/>
    </row>
    <row r="304" spans="1:12" x14ac:dyDescent="0.25">
      <c r="A304" s="23" t="str">
        <f>IF(Values_Entered,A303+1,"")</f>
        <v/>
      </c>
      <c r="B304" s="24" t="str">
        <f t="shared" si="32"/>
        <v/>
      </c>
      <c r="C304" s="25" t="str">
        <f t="shared" si="36"/>
        <v/>
      </c>
      <c r="D304" s="25" t="str">
        <f t="shared" si="39"/>
        <v/>
      </c>
      <c r="E304" s="26" t="e">
        <f t="shared" si="33"/>
        <v>#VALUE!</v>
      </c>
      <c r="F304" s="25" t="e">
        <f t="shared" si="34"/>
        <v>#VALUE!</v>
      </c>
      <c r="G304" s="25" t="str">
        <f t="shared" si="37"/>
        <v/>
      </c>
      <c r="H304" s="25" t="str">
        <f t="shared" si="38"/>
        <v/>
      </c>
      <c r="I304" s="25" t="e">
        <f t="shared" si="35"/>
        <v>#VALUE!</v>
      </c>
      <c r="J304" s="25">
        <f>SUM($H$14:$H304)</f>
        <v>0</v>
      </c>
      <c r="K304" s="20"/>
      <c r="L304" s="20"/>
    </row>
    <row r="305" spans="1:12" x14ac:dyDescent="0.25">
      <c r="A305" s="23" t="str">
        <f>IF(Values_Entered,A304+1,"")</f>
        <v/>
      </c>
      <c r="B305" s="24" t="str">
        <f t="shared" si="32"/>
        <v/>
      </c>
      <c r="C305" s="25" t="str">
        <f t="shared" si="36"/>
        <v/>
      </c>
      <c r="D305" s="25" t="str">
        <f t="shared" si="39"/>
        <v/>
      </c>
      <c r="E305" s="26" t="e">
        <f t="shared" si="33"/>
        <v>#VALUE!</v>
      </c>
      <c r="F305" s="25" t="e">
        <f t="shared" si="34"/>
        <v>#VALUE!</v>
      </c>
      <c r="G305" s="25" t="str">
        <f t="shared" si="37"/>
        <v/>
      </c>
      <c r="H305" s="25" t="str">
        <f t="shared" si="38"/>
        <v/>
      </c>
      <c r="I305" s="25" t="e">
        <f t="shared" si="35"/>
        <v>#VALUE!</v>
      </c>
      <c r="J305" s="25">
        <f>SUM($H$14:$H305)</f>
        <v>0</v>
      </c>
      <c r="K305" s="20"/>
      <c r="L305" s="20"/>
    </row>
    <row r="306" spans="1:12" x14ac:dyDescent="0.25">
      <c r="A306" s="23" t="str">
        <f>IF(Values_Entered,A305+1,"")</f>
        <v/>
      </c>
      <c r="B306" s="24" t="str">
        <f t="shared" si="32"/>
        <v/>
      </c>
      <c r="C306" s="25" t="str">
        <f t="shared" si="36"/>
        <v/>
      </c>
      <c r="D306" s="25" t="str">
        <f t="shared" si="39"/>
        <v/>
      </c>
      <c r="E306" s="26" t="e">
        <f t="shared" si="33"/>
        <v>#VALUE!</v>
      </c>
      <c r="F306" s="25" t="e">
        <f t="shared" si="34"/>
        <v>#VALUE!</v>
      </c>
      <c r="G306" s="25" t="str">
        <f t="shared" si="37"/>
        <v/>
      </c>
      <c r="H306" s="25" t="str">
        <f t="shared" si="38"/>
        <v/>
      </c>
      <c r="I306" s="25" t="e">
        <f t="shared" si="35"/>
        <v>#VALUE!</v>
      </c>
      <c r="J306" s="25">
        <f>SUM($H$14:$H306)</f>
        <v>0</v>
      </c>
      <c r="K306" s="20"/>
      <c r="L306" s="20"/>
    </row>
    <row r="307" spans="1:12" x14ac:dyDescent="0.25">
      <c r="A307" s="23" t="str">
        <f>IF(Values_Entered,A306+1,"")</f>
        <v/>
      </c>
      <c r="B307" s="24" t="str">
        <f t="shared" si="32"/>
        <v/>
      </c>
      <c r="C307" s="25" t="str">
        <f t="shared" si="36"/>
        <v/>
      </c>
      <c r="D307" s="25" t="str">
        <f t="shared" si="39"/>
        <v/>
      </c>
      <c r="E307" s="26" t="e">
        <f t="shared" si="33"/>
        <v>#VALUE!</v>
      </c>
      <c r="F307" s="25" t="e">
        <f t="shared" si="34"/>
        <v>#VALUE!</v>
      </c>
      <c r="G307" s="25" t="str">
        <f t="shared" si="37"/>
        <v/>
      </c>
      <c r="H307" s="25" t="str">
        <f t="shared" si="38"/>
        <v/>
      </c>
      <c r="I307" s="25" t="e">
        <f t="shared" si="35"/>
        <v>#VALUE!</v>
      </c>
      <c r="J307" s="25">
        <f>SUM($H$14:$H307)</f>
        <v>0</v>
      </c>
      <c r="K307" s="20"/>
      <c r="L307" s="20"/>
    </row>
    <row r="308" spans="1:12" x14ac:dyDescent="0.25">
      <c r="A308" s="23" t="str">
        <f>IF(Values_Entered,A307+1,"")</f>
        <v/>
      </c>
      <c r="B308" s="24" t="str">
        <f t="shared" si="32"/>
        <v/>
      </c>
      <c r="C308" s="25" t="str">
        <f t="shared" si="36"/>
        <v/>
      </c>
      <c r="D308" s="25" t="str">
        <f t="shared" si="39"/>
        <v/>
      </c>
      <c r="E308" s="26" t="e">
        <f t="shared" si="33"/>
        <v>#VALUE!</v>
      </c>
      <c r="F308" s="25" t="e">
        <f t="shared" si="34"/>
        <v>#VALUE!</v>
      </c>
      <c r="G308" s="25" t="str">
        <f t="shared" si="37"/>
        <v/>
      </c>
      <c r="H308" s="25" t="str">
        <f t="shared" si="38"/>
        <v/>
      </c>
      <c r="I308" s="25" t="e">
        <f t="shared" si="35"/>
        <v>#VALUE!</v>
      </c>
      <c r="J308" s="25">
        <f>SUM($H$14:$H308)</f>
        <v>0</v>
      </c>
      <c r="K308" s="20"/>
      <c r="L308" s="20"/>
    </row>
    <row r="309" spans="1:12" x14ac:dyDescent="0.25">
      <c r="A309" s="23" t="str">
        <f>IF(Values_Entered,A308+1,"")</f>
        <v/>
      </c>
      <c r="B309" s="24" t="str">
        <f t="shared" si="32"/>
        <v/>
      </c>
      <c r="C309" s="25" t="str">
        <f t="shared" si="36"/>
        <v/>
      </c>
      <c r="D309" s="25" t="str">
        <f t="shared" si="39"/>
        <v/>
      </c>
      <c r="E309" s="26" t="e">
        <f t="shared" si="33"/>
        <v>#VALUE!</v>
      </c>
      <c r="F309" s="25" t="e">
        <f t="shared" si="34"/>
        <v>#VALUE!</v>
      </c>
      <c r="G309" s="25" t="str">
        <f t="shared" si="37"/>
        <v/>
      </c>
      <c r="H309" s="25" t="str">
        <f t="shared" si="38"/>
        <v/>
      </c>
      <c r="I309" s="25" t="e">
        <f t="shared" si="35"/>
        <v>#VALUE!</v>
      </c>
      <c r="J309" s="25">
        <f>SUM($H$14:$H309)</f>
        <v>0</v>
      </c>
      <c r="K309" s="20"/>
      <c r="L309" s="20"/>
    </row>
    <row r="310" spans="1:12" x14ac:dyDescent="0.25">
      <c r="A310" s="23" t="str">
        <f>IF(Values_Entered,A309+1,"")</f>
        <v/>
      </c>
      <c r="B310" s="24" t="str">
        <f t="shared" si="32"/>
        <v/>
      </c>
      <c r="C310" s="25" t="str">
        <f t="shared" si="36"/>
        <v/>
      </c>
      <c r="D310" s="25" t="str">
        <f t="shared" si="39"/>
        <v/>
      </c>
      <c r="E310" s="26" t="e">
        <f t="shared" si="33"/>
        <v>#VALUE!</v>
      </c>
      <c r="F310" s="25" t="e">
        <f t="shared" si="34"/>
        <v>#VALUE!</v>
      </c>
      <c r="G310" s="25" t="str">
        <f t="shared" si="37"/>
        <v/>
      </c>
      <c r="H310" s="25" t="str">
        <f t="shared" si="38"/>
        <v/>
      </c>
      <c r="I310" s="25" t="e">
        <f t="shared" si="35"/>
        <v>#VALUE!</v>
      </c>
      <c r="J310" s="25">
        <f>SUM($H$14:$H310)</f>
        <v>0</v>
      </c>
      <c r="K310" s="20"/>
      <c r="L310" s="20"/>
    </row>
    <row r="311" spans="1:12" x14ac:dyDescent="0.25">
      <c r="A311" s="23" t="str">
        <f>IF(Values_Entered,A310+1,"")</f>
        <v/>
      </c>
      <c r="B311" s="24" t="str">
        <f t="shared" si="32"/>
        <v/>
      </c>
      <c r="C311" s="25" t="str">
        <f t="shared" si="36"/>
        <v/>
      </c>
      <c r="D311" s="25" t="str">
        <f t="shared" si="39"/>
        <v/>
      </c>
      <c r="E311" s="26" t="e">
        <f t="shared" si="33"/>
        <v>#VALUE!</v>
      </c>
      <c r="F311" s="25" t="e">
        <f t="shared" si="34"/>
        <v>#VALUE!</v>
      </c>
      <c r="G311" s="25" t="str">
        <f t="shared" si="37"/>
        <v/>
      </c>
      <c r="H311" s="25" t="str">
        <f t="shared" si="38"/>
        <v/>
      </c>
      <c r="I311" s="25" t="e">
        <f t="shared" si="35"/>
        <v>#VALUE!</v>
      </c>
      <c r="J311" s="25">
        <f>SUM($H$14:$H311)</f>
        <v>0</v>
      </c>
      <c r="K311" s="20"/>
      <c r="L311" s="20"/>
    </row>
    <row r="312" spans="1:12" x14ac:dyDescent="0.25">
      <c r="A312" s="23" t="str">
        <f>IF(Values_Entered,A311+1,"")</f>
        <v/>
      </c>
      <c r="B312" s="24" t="str">
        <f t="shared" si="32"/>
        <v/>
      </c>
      <c r="C312" s="25" t="str">
        <f t="shared" si="36"/>
        <v/>
      </c>
      <c r="D312" s="25" t="str">
        <f t="shared" si="39"/>
        <v/>
      </c>
      <c r="E312" s="26" t="e">
        <f t="shared" si="33"/>
        <v>#VALUE!</v>
      </c>
      <c r="F312" s="25" t="e">
        <f t="shared" si="34"/>
        <v>#VALUE!</v>
      </c>
      <c r="G312" s="25" t="str">
        <f t="shared" si="37"/>
        <v/>
      </c>
      <c r="H312" s="25" t="str">
        <f t="shared" si="38"/>
        <v/>
      </c>
      <c r="I312" s="25" t="e">
        <f t="shared" si="35"/>
        <v>#VALUE!</v>
      </c>
      <c r="J312" s="25">
        <f>SUM($H$14:$H312)</f>
        <v>0</v>
      </c>
      <c r="K312" s="20"/>
      <c r="L312" s="20"/>
    </row>
    <row r="313" spans="1:12" x14ac:dyDescent="0.25">
      <c r="A313" s="23" t="str">
        <f>IF(Values_Entered,A312+1,"")</f>
        <v/>
      </c>
      <c r="B313" s="24" t="str">
        <f t="shared" si="32"/>
        <v/>
      </c>
      <c r="C313" s="25" t="str">
        <f t="shared" si="36"/>
        <v/>
      </c>
      <c r="D313" s="25" t="str">
        <f t="shared" si="39"/>
        <v/>
      </c>
      <c r="E313" s="26" t="e">
        <f t="shared" si="33"/>
        <v>#VALUE!</v>
      </c>
      <c r="F313" s="25" t="e">
        <f t="shared" si="34"/>
        <v>#VALUE!</v>
      </c>
      <c r="G313" s="25" t="str">
        <f t="shared" si="37"/>
        <v/>
      </c>
      <c r="H313" s="25" t="str">
        <f t="shared" si="38"/>
        <v/>
      </c>
      <c r="I313" s="25" t="e">
        <f t="shared" si="35"/>
        <v>#VALUE!</v>
      </c>
      <c r="J313" s="25">
        <f>SUM($H$14:$H313)</f>
        <v>0</v>
      </c>
      <c r="K313" s="20"/>
      <c r="L313" s="20"/>
    </row>
    <row r="314" spans="1:12" x14ac:dyDescent="0.25">
      <c r="A314" s="23" t="str">
        <f>IF(Values_Entered,A313+1,"")</f>
        <v/>
      </c>
      <c r="B314" s="24" t="str">
        <f t="shared" si="32"/>
        <v/>
      </c>
      <c r="C314" s="25" t="str">
        <f t="shared" si="36"/>
        <v/>
      </c>
      <c r="D314" s="25" t="str">
        <f t="shared" si="39"/>
        <v/>
      </c>
      <c r="E314" s="26" t="e">
        <f t="shared" si="33"/>
        <v>#VALUE!</v>
      </c>
      <c r="F314" s="25" t="e">
        <f t="shared" si="34"/>
        <v>#VALUE!</v>
      </c>
      <c r="G314" s="25" t="str">
        <f t="shared" si="37"/>
        <v/>
      </c>
      <c r="H314" s="25" t="str">
        <f t="shared" si="38"/>
        <v/>
      </c>
      <c r="I314" s="25" t="e">
        <f t="shared" si="35"/>
        <v>#VALUE!</v>
      </c>
      <c r="J314" s="25">
        <f>SUM($H$14:$H314)</f>
        <v>0</v>
      </c>
      <c r="K314" s="20"/>
      <c r="L314" s="20"/>
    </row>
    <row r="315" spans="1:12" x14ac:dyDescent="0.25">
      <c r="A315" s="23" t="str">
        <f>IF(Values_Entered,A314+1,"")</f>
        <v/>
      </c>
      <c r="B315" s="24" t="str">
        <f t="shared" si="32"/>
        <v/>
      </c>
      <c r="C315" s="25" t="str">
        <f t="shared" si="36"/>
        <v/>
      </c>
      <c r="D315" s="25" t="str">
        <f t="shared" si="39"/>
        <v/>
      </c>
      <c r="E315" s="26" t="e">
        <f t="shared" si="33"/>
        <v>#VALUE!</v>
      </c>
      <c r="F315" s="25" t="e">
        <f t="shared" si="34"/>
        <v>#VALUE!</v>
      </c>
      <c r="G315" s="25" t="str">
        <f t="shared" si="37"/>
        <v/>
      </c>
      <c r="H315" s="25" t="str">
        <f t="shared" si="38"/>
        <v/>
      </c>
      <c r="I315" s="25" t="e">
        <f t="shared" si="35"/>
        <v>#VALUE!</v>
      </c>
      <c r="J315" s="25">
        <f>SUM($H$14:$H315)</f>
        <v>0</v>
      </c>
      <c r="K315" s="20"/>
      <c r="L315" s="20"/>
    </row>
    <row r="316" spans="1:12" x14ac:dyDescent="0.25">
      <c r="A316" s="23" t="str">
        <f>IF(Values_Entered,A315+1,"")</f>
        <v/>
      </c>
      <c r="B316" s="24" t="str">
        <f t="shared" si="32"/>
        <v/>
      </c>
      <c r="C316" s="25" t="str">
        <f t="shared" si="36"/>
        <v/>
      </c>
      <c r="D316" s="25" t="str">
        <f t="shared" si="39"/>
        <v/>
      </c>
      <c r="E316" s="26" t="e">
        <f t="shared" si="33"/>
        <v>#VALUE!</v>
      </c>
      <c r="F316" s="25" t="e">
        <f t="shared" si="34"/>
        <v>#VALUE!</v>
      </c>
      <c r="G316" s="25" t="str">
        <f t="shared" si="37"/>
        <v/>
      </c>
      <c r="H316" s="25" t="str">
        <f t="shared" si="38"/>
        <v/>
      </c>
      <c r="I316" s="25" t="e">
        <f t="shared" si="35"/>
        <v>#VALUE!</v>
      </c>
      <c r="J316" s="25">
        <f>SUM($H$14:$H316)</f>
        <v>0</v>
      </c>
      <c r="K316" s="20"/>
      <c r="L316" s="20"/>
    </row>
    <row r="317" spans="1:12" x14ac:dyDescent="0.25">
      <c r="A317" s="23" t="str">
        <f>IF(Values_Entered,A316+1,"")</f>
        <v/>
      </c>
      <c r="B317" s="24" t="str">
        <f t="shared" si="32"/>
        <v/>
      </c>
      <c r="C317" s="25" t="str">
        <f t="shared" si="36"/>
        <v/>
      </c>
      <c r="D317" s="25" t="str">
        <f t="shared" si="39"/>
        <v/>
      </c>
      <c r="E317" s="26" t="e">
        <f t="shared" si="33"/>
        <v>#VALUE!</v>
      </c>
      <c r="F317" s="25" t="e">
        <f t="shared" si="34"/>
        <v>#VALUE!</v>
      </c>
      <c r="G317" s="25" t="str">
        <f t="shared" si="37"/>
        <v/>
      </c>
      <c r="H317" s="25" t="str">
        <f t="shared" si="38"/>
        <v/>
      </c>
      <c r="I317" s="25" t="e">
        <f t="shared" si="35"/>
        <v>#VALUE!</v>
      </c>
      <c r="J317" s="25">
        <f>SUM($H$14:$H317)</f>
        <v>0</v>
      </c>
      <c r="K317" s="20"/>
      <c r="L317" s="20"/>
    </row>
    <row r="318" spans="1:12" x14ac:dyDescent="0.25">
      <c r="A318" s="23" t="str">
        <f>IF(Values_Entered,A317+1,"")</f>
        <v/>
      </c>
      <c r="B318" s="24" t="str">
        <f t="shared" si="32"/>
        <v/>
      </c>
      <c r="C318" s="25" t="str">
        <f t="shared" si="36"/>
        <v/>
      </c>
      <c r="D318" s="25" t="str">
        <f t="shared" si="39"/>
        <v/>
      </c>
      <c r="E318" s="26" t="e">
        <f t="shared" si="33"/>
        <v>#VALUE!</v>
      </c>
      <c r="F318" s="25" t="e">
        <f t="shared" si="34"/>
        <v>#VALUE!</v>
      </c>
      <c r="G318" s="25" t="str">
        <f t="shared" si="37"/>
        <v/>
      </c>
      <c r="H318" s="25" t="str">
        <f t="shared" si="38"/>
        <v/>
      </c>
      <c r="I318" s="25" t="e">
        <f t="shared" si="35"/>
        <v>#VALUE!</v>
      </c>
      <c r="J318" s="25">
        <f>SUM($H$14:$H318)</f>
        <v>0</v>
      </c>
      <c r="K318" s="20"/>
      <c r="L318" s="20"/>
    </row>
    <row r="319" spans="1:12" x14ac:dyDescent="0.25">
      <c r="A319" s="23" t="str">
        <f>IF(Values_Entered,A318+1,"")</f>
        <v/>
      </c>
      <c r="B319" s="24" t="str">
        <f t="shared" si="32"/>
        <v/>
      </c>
      <c r="C319" s="25" t="str">
        <f t="shared" si="36"/>
        <v/>
      </c>
      <c r="D319" s="25" t="str">
        <f t="shared" si="39"/>
        <v/>
      </c>
      <c r="E319" s="26" t="e">
        <f t="shared" si="33"/>
        <v>#VALUE!</v>
      </c>
      <c r="F319" s="25" t="e">
        <f t="shared" si="34"/>
        <v>#VALUE!</v>
      </c>
      <c r="G319" s="25" t="str">
        <f t="shared" si="37"/>
        <v/>
      </c>
      <c r="H319" s="25" t="str">
        <f t="shared" si="38"/>
        <v/>
      </c>
      <c r="I319" s="25" t="e">
        <f t="shared" si="35"/>
        <v>#VALUE!</v>
      </c>
      <c r="J319" s="25">
        <f>SUM($H$14:$H319)</f>
        <v>0</v>
      </c>
      <c r="K319" s="20"/>
      <c r="L319" s="20"/>
    </row>
    <row r="320" spans="1:12" x14ac:dyDescent="0.25">
      <c r="A320" s="23" t="str">
        <f>IF(Values_Entered,A319+1,"")</f>
        <v/>
      </c>
      <c r="B320" s="24" t="str">
        <f t="shared" si="32"/>
        <v/>
      </c>
      <c r="C320" s="25" t="str">
        <f t="shared" si="36"/>
        <v/>
      </c>
      <c r="D320" s="25" t="str">
        <f t="shared" si="39"/>
        <v/>
      </c>
      <c r="E320" s="26" t="e">
        <f t="shared" si="33"/>
        <v>#VALUE!</v>
      </c>
      <c r="F320" s="25" t="e">
        <f t="shared" si="34"/>
        <v>#VALUE!</v>
      </c>
      <c r="G320" s="25" t="str">
        <f t="shared" si="37"/>
        <v/>
      </c>
      <c r="H320" s="25" t="str">
        <f t="shared" si="38"/>
        <v/>
      </c>
      <c r="I320" s="25" t="e">
        <f t="shared" si="35"/>
        <v>#VALUE!</v>
      </c>
      <c r="J320" s="25">
        <f>SUM($H$14:$H320)</f>
        <v>0</v>
      </c>
      <c r="K320" s="20"/>
      <c r="L320" s="20"/>
    </row>
    <row r="321" spans="1:12" x14ac:dyDescent="0.25">
      <c r="A321" s="23" t="str">
        <f>IF(Values_Entered,A320+1,"")</f>
        <v/>
      </c>
      <c r="B321" s="24" t="str">
        <f t="shared" si="32"/>
        <v/>
      </c>
      <c r="C321" s="25" t="str">
        <f t="shared" si="36"/>
        <v/>
      </c>
      <c r="D321" s="25" t="str">
        <f t="shared" si="39"/>
        <v/>
      </c>
      <c r="E321" s="26" t="e">
        <f t="shared" si="33"/>
        <v>#VALUE!</v>
      </c>
      <c r="F321" s="25" t="e">
        <f t="shared" si="34"/>
        <v>#VALUE!</v>
      </c>
      <c r="G321" s="25" t="str">
        <f t="shared" si="37"/>
        <v/>
      </c>
      <c r="H321" s="25" t="str">
        <f t="shared" si="38"/>
        <v/>
      </c>
      <c r="I321" s="25" t="e">
        <f t="shared" si="35"/>
        <v>#VALUE!</v>
      </c>
      <c r="J321" s="25">
        <f>SUM($H$14:$H321)</f>
        <v>0</v>
      </c>
      <c r="K321" s="20"/>
      <c r="L321" s="20"/>
    </row>
    <row r="322" spans="1:12" x14ac:dyDescent="0.25">
      <c r="A322" s="23" t="str">
        <f>IF(Values_Entered,A321+1,"")</f>
        <v/>
      </c>
      <c r="B322" s="24" t="str">
        <f t="shared" si="32"/>
        <v/>
      </c>
      <c r="C322" s="25" t="str">
        <f t="shared" si="36"/>
        <v/>
      </c>
      <c r="D322" s="25" t="str">
        <f t="shared" si="39"/>
        <v/>
      </c>
      <c r="E322" s="26" t="e">
        <f t="shared" si="33"/>
        <v>#VALUE!</v>
      </c>
      <c r="F322" s="25" t="e">
        <f t="shared" si="34"/>
        <v>#VALUE!</v>
      </c>
      <c r="G322" s="25" t="str">
        <f t="shared" si="37"/>
        <v/>
      </c>
      <c r="H322" s="25" t="str">
        <f t="shared" si="38"/>
        <v/>
      </c>
      <c r="I322" s="25" t="e">
        <f t="shared" si="35"/>
        <v>#VALUE!</v>
      </c>
      <c r="J322" s="25">
        <f>SUM($H$14:$H322)</f>
        <v>0</v>
      </c>
      <c r="K322" s="20"/>
      <c r="L322" s="20"/>
    </row>
    <row r="323" spans="1:12" x14ac:dyDescent="0.25">
      <c r="A323" s="23" t="str">
        <f>IF(Values_Entered,A322+1,"")</f>
        <v/>
      </c>
      <c r="B323" s="24" t="str">
        <f t="shared" si="32"/>
        <v/>
      </c>
      <c r="C323" s="25" t="str">
        <f t="shared" si="36"/>
        <v/>
      </c>
      <c r="D323" s="25" t="str">
        <f t="shared" si="39"/>
        <v/>
      </c>
      <c r="E323" s="26" t="e">
        <f t="shared" si="33"/>
        <v>#VALUE!</v>
      </c>
      <c r="F323" s="25" t="e">
        <f t="shared" si="34"/>
        <v>#VALUE!</v>
      </c>
      <c r="G323" s="25" t="str">
        <f t="shared" si="37"/>
        <v/>
      </c>
      <c r="H323" s="25" t="str">
        <f t="shared" si="38"/>
        <v/>
      </c>
      <c r="I323" s="25" t="e">
        <f t="shared" si="35"/>
        <v>#VALUE!</v>
      </c>
      <c r="J323" s="25">
        <f>SUM($H$14:$H323)</f>
        <v>0</v>
      </c>
      <c r="K323" s="20"/>
      <c r="L323" s="20"/>
    </row>
    <row r="324" spans="1:12" x14ac:dyDescent="0.25">
      <c r="A324" s="23" t="str">
        <f>IF(Values_Entered,A323+1,"")</f>
        <v/>
      </c>
      <c r="B324" s="24" t="str">
        <f t="shared" si="32"/>
        <v/>
      </c>
      <c r="C324" s="25" t="str">
        <f t="shared" si="36"/>
        <v/>
      </c>
      <c r="D324" s="25" t="str">
        <f t="shared" si="39"/>
        <v/>
      </c>
      <c r="E324" s="26" t="e">
        <f t="shared" si="33"/>
        <v>#VALUE!</v>
      </c>
      <c r="F324" s="25" t="e">
        <f t="shared" si="34"/>
        <v>#VALUE!</v>
      </c>
      <c r="G324" s="25" t="str">
        <f t="shared" si="37"/>
        <v/>
      </c>
      <c r="H324" s="25" t="str">
        <f t="shared" si="38"/>
        <v/>
      </c>
      <c r="I324" s="25" t="e">
        <f t="shared" si="35"/>
        <v>#VALUE!</v>
      </c>
      <c r="J324" s="25">
        <f>SUM($H$14:$H324)</f>
        <v>0</v>
      </c>
      <c r="K324" s="20"/>
      <c r="L324" s="20"/>
    </row>
    <row r="325" spans="1:12" x14ac:dyDescent="0.25">
      <c r="A325" s="23" t="str">
        <f>IF(Values_Entered,A324+1,"")</f>
        <v/>
      </c>
      <c r="B325" s="24" t="str">
        <f t="shared" si="32"/>
        <v/>
      </c>
      <c r="C325" s="25" t="str">
        <f t="shared" si="36"/>
        <v/>
      </c>
      <c r="D325" s="25" t="str">
        <f t="shared" si="39"/>
        <v/>
      </c>
      <c r="E325" s="26" t="e">
        <f t="shared" si="33"/>
        <v>#VALUE!</v>
      </c>
      <c r="F325" s="25" t="e">
        <f t="shared" si="34"/>
        <v>#VALUE!</v>
      </c>
      <c r="G325" s="25" t="str">
        <f t="shared" si="37"/>
        <v/>
      </c>
      <c r="H325" s="25" t="str">
        <f t="shared" si="38"/>
        <v/>
      </c>
      <c r="I325" s="25" t="e">
        <f t="shared" si="35"/>
        <v>#VALUE!</v>
      </c>
      <c r="J325" s="25">
        <f>SUM($H$14:$H325)</f>
        <v>0</v>
      </c>
      <c r="K325" s="20"/>
      <c r="L325" s="20"/>
    </row>
    <row r="326" spans="1:12" x14ac:dyDescent="0.25">
      <c r="A326" s="23" t="str">
        <f>IF(Values_Entered,A325+1,"")</f>
        <v/>
      </c>
      <c r="B326" s="24" t="str">
        <f t="shared" si="32"/>
        <v/>
      </c>
      <c r="C326" s="25" t="str">
        <f t="shared" si="36"/>
        <v/>
      </c>
      <c r="D326" s="25" t="str">
        <f t="shared" si="39"/>
        <v/>
      </c>
      <c r="E326" s="26" t="e">
        <f t="shared" si="33"/>
        <v>#VALUE!</v>
      </c>
      <c r="F326" s="25" t="e">
        <f t="shared" si="34"/>
        <v>#VALUE!</v>
      </c>
      <c r="G326" s="25" t="str">
        <f t="shared" si="37"/>
        <v/>
      </c>
      <c r="H326" s="25" t="str">
        <f t="shared" si="38"/>
        <v/>
      </c>
      <c r="I326" s="25" t="e">
        <f t="shared" si="35"/>
        <v>#VALUE!</v>
      </c>
      <c r="J326" s="25">
        <f>SUM($H$14:$H326)</f>
        <v>0</v>
      </c>
      <c r="K326" s="20"/>
      <c r="L326" s="20"/>
    </row>
    <row r="327" spans="1:12" x14ac:dyDescent="0.25">
      <c r="A327" s="23" t="str">
        <f>IF(Values_Entered,A326+1,"")</f>
        <v/>
      </c>
      <c r="B327" s="24" t="str">
        <f t="shared" si="32"/>
        <v/>
      </c>
      <c r="C327" s="25" t="str">
        <f t="shared" si="36"/>
        <v/>
      </c>
      <c r="D327" s="25" t="str">
        <f t="shared" si="39"/>
        <v/>
      </c>
      <c r="E327" s="26" t="e">
        <f t="shared" si="33"/>
        <v>#VALUE!</v>
      </c>
      <c r="F327" s="25" t="e">
        <f t="shared" si="34"/>
        <v>#VALUE!</v>
      </c>
      <c r="G327" s="25" t="str">
        <f t="shared" si="37"/>
        <v/>
      </c>
      <c r="H327" s="25" t="str">
        <f t="shared" si="38"/>
        <v/>
      </c>
      <c r="I327" s="25" t="e">
        <f t="shared" si="35"/>
        <v>#VALUE!</v>
      </c>
      <c r="J327" s="25">
        <f>SUM($H$14:$H327)</f>
        <v>0</v>
      </c>
      <c r="K327" s="20"/>
      <c r="L327" s="20"/>
    </row>
    <row r="328" spans="1:12" x14ac:dyDescent="0.25">
      <c r="A328" s="23" t="str">
        <f>IF(Values_Entered,A327+1,"")</f>
        <v/>
      </c>
      <c r="B328" s="24" t="str">
        <f t="shared" si="32"/>
        <v/>
      </c>
      <c r="C328" s="25" t="str">
        <f t="shared" si="36"/>
        <v/>
      </c>
      <c r="D328" s="25" t="str">
        <f t="shared" si="39"/>
        <v/>
      </c>
      <c r="E328" s="26" t="e">
        <f t="shared" si="33"/>
        <v>#VALUE!</v>
      </c>
      <c r="F328" s="25" t="e">
        <f t="shared" si="34"/>
        <v>#VALUE!</v>
      </c>
      <c r="G328" s="25" t="str">
        <f t="shared" si="37"/>
        <v/>
      </c>
      <c r="H328" s="25" t="str">
        <f t="shared" si="38"/>
        <v/>
      </c>
      <c r="I328" s="25" t="e">
        <f t="shared" si="35"/>
        <v>#VALUE!</v>
      </c>
      <c r="J328" s="25">
        <f>SUM($H$14:$H328)</f>
        <v>0</v>
      </c>
      <c r="K328" s="20"/>
      <c r="L328" s="20"/>
    </row>
    <row r="329" spans="1:12" x14ac:dyDescent="0.25">
      <c r="A329" s="23" t="str">
        <f>IF(Values_Entered,A328+1,"")</f>
        <v/>
      </c>
      <c r="B329" s="24" t="str">
        <f t="shared" si="32"/>
        <v/>
      </c>
      <c r="C329" s="25" t="str">
        <f t="shared" si="36"/>
        <v/>
      </c>
      <c r="D329" s="25" t="str">
        <f t="shared" si="39"/>
        <v/>
      </c>
      <c r="E329" s="26" t="e">
        <f t="shared" si="33"/>
        <v>#VALUE!</v>
      </c>
      <c r="F329" s="25" t="e">
        <f t="shared" si="34"/>
        <v>#VALUE!</v>
      </c>
      <c r="G329" s="25" t="str">
        <f t="shared" si="37"/>
        <v/>
      </c>
      <c r="H329" s="25" t="str">
        <f t="shared" si="38"/>
        <v/>
      </c>
      <c r="I329" s="25" t="e">
        <f t="shared" si="35"/>
        <v>#VALUE!</v>
      </c>
      <c r="J329" s="25">
        <f>SUM($H$14:$H329)</f>
        <v>0</v>
      </c>
      <c r="K329" s="20"/>
      <c r="L329" s="20"/>
    </row>
    <row r="330" spans="1:12" x14ac:dyDescent="0.25">
      <c r="A330" s="23" t="str">
        <f>IF(Values_Entered,A329+1,"")</f>
        <v/>
      </c>
      <c r="B330" s="24" t="str">
        <f t="shared" si="32"/>
        <v/>
      </c>
      <c r="C330" s="25" t="str">
        <f t="shared" si="36"/>
        <v/>
      </c>
      <c r="D330" s="25" t="str">
        <f t="shared" si="39"/>
        <v/>
      </c>
      <c r="E330" s="26" t="e">
        <f t="shared" si="33"/>
        <v>#VALUE!</v>
      </c>
      <c r="F330" s="25" t="e">
        <f t="shared" si="34"/>
        <v>#VALUE!</v>
      </c>
      <c r="G330" s="25" t="str">
        <f t="shared" si="37"/>
        <v/>
      </c>
      <c r="H330" s="25" t="str">
        <f t="shared" si="38"/>
        <v/>
      </c>
      <c r="I330" s="25" t="e">
        <f t="shared" si="35"/>
        <v>#VALUE!</v>
      </c>
      <c r="J330" s="25">
        <f>SUM($H$14:$H330)</f>
        <v>0</v>
      </c>
      <c r="K330" s="20"/>
      <c r="L330" s="20"/>
    </row>
    <row r="331" spans="1:12" x14ac:dyDescent="0.25">
      <c r="A331" s="23" t="str">
        <f>IF(Values_Entered,A330+1,"")</f>
        <v/>
      </c>
      <c r="B331" s="24" t="str">
        <f t="shared" si="32"/>
        <v/>
      </c>
      <c r="C331" s="25" t="str">
        <f t="shared" si="36"/>
        <v/>
      </c>
      <c r="D331" s="25" t="str">
        <f t="shared" si="39"/>
        <v/>
      </c>
      <c r="E331" s="26" t="e">
        <f t="shared" si="33"/>
        <v>#VALUE!</v>
      </c>
      <c r="F331" s="25" t="e">
        <f t="shared" si="34"/>
        <v>#VALUE!</v>
      </c>
      <c r="G331" s="25" t="str">
        <f t="shared" si="37"/>
        <v/>
      </c>
      <c r="H331" s="25" t="str">
        <f t="shared" si="38"/>
        <v/>
      </c>
      <c r="I331" s="25" t="e">
        <f t="shared" si="35"/>
        <v>#VALUE!</v>
      </c>
      <c r="J331" s="25">
        <f>SUM($H$14:$H331)</f>
        <v>0</v>
      </c>
      <c r="K331" s="20"/>
      <c r="L331" s="20"/>
    </row>
    <row r="332" spans="1:12" x14ac:dyDescent="0.25">
      <c r="A332" s="23" t="str">
        <f>IF(Values_Entered,A331+1,"")</f>
        <v/>
      </c>
      <c r="B332" s="24" t="str">
        <f t="shared" si="32"/>
        <v/>
      </c>
      <c r="C332" s="25" t="str">
        <f t="shared" si="36"/>
        <v/>
      </c>
      <c r="D332" s="25" t="str">
        <f t="shared" si="39"/>
        <v/>
      </c>
      <c r="E332" s="26" t="e">
        <f t="shared" si="33"/>
        <v>#VALUE!</v>
      </c>
      <c r="F332" s="25" t="e">
        <f t="shared" si="34"/>
        <v>#VALUE!</v>
      </c>
      <c r="G332" s="25" t="str">
        <f t="shared" si="37"/>
        <v/>
      </c>
      <c r="H332" s="25" t="str">
        <f t="shared" si="38"/>
        <v/>
      </c>
      <c r="I332" s="25" t="e">
        <f t="shared" si="35"/>
        <v>#VALUE!</v>
      </c>
      <c r="J332" s="25">
        <f>SUM($H$14:$H332)</f>
        <v>0</v>
      </c>
      <c r="K332" s="20"/>
      <c r="L332" s="20"/>
    </row>
    <row r="333" spans="1:12" x14ac:dyDescent="0.25">
      <c r="A333" s="23" t="str">
        <f>IF(Values_Entered,A332+1,"")</f>
        <v/>
      </c>
      <c r="B333" s="24" t="str">
        <f t="shared" si="32"/>
        <v/>
      </c>
      <c r="C333" s="25" t="str">
        <f t="shared" si="36"/>
        <v/>
      </c>
      <c r="D333" s="25" t="str">
        <f t="shared" si="39"/>
        <v/>
      </c>
      <c r="E333" s="26" t="e">
        <f t="shared" si="33"/>
        <v>#VALUE!</v>
      </c>
      <c r="F333" s="25" t="e">
        <f t="shared" si="34"/>
        <v>#VALUE!</v>
      </c>
      <c r="G333" s="25" t="str">
        <f t="shared" si="37"/>
        <v/>
      </c>
      <c r="H333" s="25" t="str">
        <f t="shared" si="38"/>
        <v/>
      </c>
      <c r="I333" s="25" t="e">
        <f t="shared" si="35"/>
        <v>#VALUE!</v>
      </c>
      <c r="J333" s="25">
        <f>SUM($H$14:$H333)</f>
        <v>0</v>
      </c>
      <c r="K333" s="20"/>
      <c r="L333" s="20"/>
    </row>
    <row r="334" spans="1:12" x14ac:dyDescent="0.25">
      <c r="A334" s="23" t="str">
        <f>IF(Values_Entered,A333+1,"")</f>
        <v/>
      </c>
      <c r="B334" s="24" t="str">
        <f t="shared" ref="B334:B373" si="40">IF(Pay_Num&lt;&gt;"",DATE(YEAR(Loan_Start),MONTH(Loan_Start)+(Pay_Num)*12/Num_Pmt_Per_Year,DAY(Loan_Start)),"")</f>
        <v/>
      </c>
      <c r="C334" s="25" t="str">
        <f t="shared" si="36"/>
        <v/>
      </c>
      <c r="D334" s="25" t="str">
        <f t="shared" si="39"/>
        <v/>
      </c>
      <c r="E334" s="26" t="e">
        <f t="shared" ref="E334:E373" si="41">IF(AND(Pay_Num&lt;&gt;"",Sched_Pay+Scheduled_Extra_Payments&lt;Beg_Bal),Scheduled_Extra_Payments,IF(AND(Pay_Num&lt;&gt;"",Beg_Bal-Sched_Pay&gt;0),Beg_Bal-Sched_Pay,IF(Pay_Num&lt;&gt;"",0,"")))</f>
        <v>#VALUE!</v>
      </c>
      <c r="F334" s="25" t="e">
        <f t="shared" ref="F334:F373" si="42">IF(AND(Pay_Num&lt;&gt;"",Sched_Pay+Extra_Pay&lt;Beg_Bal),Sched_Pay+Extra_Pay,IF(Pay_Num&lt;&gt;"",Beg_Bal,""))</f>
        <v>#VALUE!</v>
      </c>
      <c r="G334" s="25" t="str">
        <f t="shared" si="37"/>
        <v/>
      </c>
      <c r="H334" s="25" t="str">
        <f t="shared" si="38"/>
        <v/>
      </c>
      <c r="I334" s="25" t="e">
        <f t="shared" ref="I334:I373" si="43">IF(AND(Pay_Num&lt;&gt;"",Sched_Pay+Extra_Pay&lt;Beg_Bal),Beg_Bal-Princ,IF(Pay_Num&lt;&gt;"",0,""))</f>
        <v>#VALUE!</v>
      </c>
      <c r="J334" s="25">
        <f>SUM($H$14:$H334)</f>
        <v>0</v>
      </c>
      <c r="K334" s="20"/>
      <c r="L334" s="20"/>
    </row>
    <row r="335" spans="1:12" x14ac:dyDescent="0.25">
      <c r="A335" s="23" t="str">
        <f>IF(Values_Entered,A334+1,"")</f>
        <v/>
      </c>
      <c r="B335" s="24" t="str">
        <f t="shared" si="40"/>
        <v/>
      </c>
      <c r="C335" s="25" t="str">
        <f t="shared" ref="C335:C373" si="44">IF(Pay_Num&lt;&gt;"",I334,"")</f>
        <v/>
      </c>
      <c r="D335" s="25" t="str">
        <f t="shared" si="39"/>
        <v/>
      </c>
      <c r="E335" s="26" t="e">
        <f t="shared" si="41"/>
        <v>#VALUE!</v>
      </c>
      <c r="F335" s="25" t="e">
        <f t="shared" si="42"/>
        <v>#VALUE!</v>
      </c>
      <c r="G335" s="25" t="str">
        <f t="shared" ref="G335:G373" si="45">IF(Pay_Num&lt;&gt;"",Total_Pay-Int,"")</f>
        <v/>
      </c>
      <c r="H335" s="25" t="str">
        <f t="shared" ref="H335:H373" si="46">IF(Pay_Num&lt;&gt;"",Beg_Bal*Interest_Rate/Num_Pmt_Per_Year,"")</f>
        <v/>
      </c>
      <c r="I335" s="25" t="e">
        <f t="shared" si="43"/>
        <v>#VALUE!</v>
      </c>
      <c r="J335" s="25">
        <f>SUM($H$14:$H335)</f>
        <v>0</v>
      </c>
      <c r="K335" s="20"/>
      <c r="L335" s="20"/>
    </row>
    <row r="336" spans="1:12" x14ac:dyDescent="0.25">
      <c r="A336" s="23" t="str">
        <f>IF(Values_Entered,A335+1,"")</f>
        <v/>
      </c>
      <c r="B336" s="24" t="str">
        <f t="shared" si="40"/>
        <v/>
      </c>
      <c r="C336" s="25" t="str">
        <f t="shared" si="44"/>
        <v/>
      </c>
      <c r="D336" s="25" t="str">
        <f t="shared" ref="D336:D373" si="47">IF(Pay_Num&lt;&gt;"",Scheduled_Monthly_Payment,"")</f>
        <v/>
      </c>
      <c r="E336" s="26" t="e">
        <f t="shared" si="41"/>
        <v>#VALUE!</v>
      </c>
      <c r="F336" s="25" t="e">
        <f t="shared" si="42"/>
        <v>#VALUE!</v>
      </c>
      <c r="G336" s="25" t="str">
        <f t="shared" si="45"/>
        <v/>
      </c>
      <c r="H336" s="25" t="str">
        <f t="shared" si="46"/>
        <v/>
      </c>
      <c r="I336" s="25" t="e">
        <f t="shared" si="43"/>
        <v>#VALUE!</v>
      </c>
      <c r="J336" s="25">
        <f>SUM($H$14:$H336)</f>
        <v>0</v>
      </c>
      <c r="K336" s="20"/>
      <c r="L336" s="20"/>
    </row>
    <row r="337" spans="1:12" x14ac:dyDescent="0.25">
      <c r="A337" s="23" t="str">
        <f>IF(Values_Entered,A336+1,"")</f>
        <v/>
      </c>
      <c r="B337" s="24" t="str">
        <f t="shared" si="40"/>
        <v/>
      </c>
      <c r="C337" s="25" t="str">
        <f t="shared" si="44"/>
        <v/>
      </c>
      <c r="D337" s="25" t="str">
        <f t="shared" si="47"/>
        <v/>
      </c>
      <c r="E337" s="26" t="e">
        <f t="shared" si="41"/>
        <v>#VALUE!</v>
      </c>
      <c r="F337" s="25" t="e">
        <f t="shared" si="42"/>
        <v>#VALUE!</v>
      </c>
      <c r="G337" s="25" t="str">
        <f t="shared" si="45"/>
        <v/>
      </c>
      <c r="H337" s="25" t="str">
        <f t="shared" si="46"/>
        <v/>
      </c>
      <c r="I337" s="25" t="e">
        <f t="shared" si="43"/>
        <v>#VALUE!</v>
      </c>
      <c r="J337" s="25">
        <f>SUM($H$14:$H337)</f>
        <v>0</v>
      </c>
      <c r="K337" s="20"/>
      <c r="L337" s="20"/>
    </row>
    <row r="338" spans="1:12" x14ac:dyDescent="0.25">
      <c r="A338" s="23" t="str">
        <f>IF(Values_Entered,A337+1,"")</f>
        <v/>
      </c>
      <c r="B338" s="24" t="str">
        <f t="shared" si="40"/>
        <v/>
      </c>
      <c r="C338" s="25" t="str">
        <f t="shared" si="44"/>
        <v/>
      </c>
      <c r="D338" s="25" t="str">
        <f t="shared" si="47"/>
        <v/>
      </c>
      <c r="E338" s="26" t="e">
        <f t="shared" si="41"/>
        <v>#VALUE!</v>
      </c>
      <c r="F338" s="25" t="e">
        <f t="shared" si="42"/>
        <v>#VALUE!</v>
      </c>
      <c r="G338" s="25" t="str">
        <f t="shared" si="45"/>
        <v/>
      </c>
      <c r="H338" s="25" t="str">
        <f t="shared" si="46"/>
        <v/>
      </c>
      <c r="I338" s="25" t="e">
        <f t="shared" si="43"/>
        <v>#VALUE!</v>
      </c>
      <c r="J338" s="25">
        <f>SUM($H$14:$H338)</f>
        <v>0</v>
      </c>
      <c r="K338" s="20"/>
      <c r="L338" s="20"/>
    </row>
    <row r="339" spans="1:12" x14ac:dyDescent="0.25">
      <c r="A339" s="23" t="str">
        <f>IF(Values_Entered,A338+1,"")</f>
        <v/>
      </c>
      <c r="B339" s="24" t="str">
        <f t="shared" si="40"/>
        <v/>
      </c>
      <c r="C339" s="25" t="str">
        <f t="shared" si="44"/>
        <v/>
      </c>
      <c r="D339" s="25" t="str">
        <f t="shared" si="47"/>
        <v/>
      </c>
      <c r="E339" s="26" t="e">
        <f t="shared" si="41"/>
        <v>#VALUE!</v>
      </c>
      <c r="F339" s="25" t="e">
        <f t="shared" si="42"/>
        <v>#VALUE!</v>
      </c>
      <c r="G339" s="25" t="str">
        <f t="shared" si="45"/>
        <v/>
      </c>
      <c r="H339" s="25" t="str">
        <f t="shared" si="46"/>
        <v/>
      </c>
      <c r="I339" s="25" t="e">
        <f t="shared" si="43"/>
        <v>#VALUE!</v>
      </c>
      <c r="J339" s="25">
        <f>SUM($H$14:$H339)</f>
        <v>0</v>
      </c>
      <c r="K339" s="20"/>
      <c r="L339" s="20"/>
    </row>
    <row r="340" spans="1:12" x14ac:dyDescent="0.25">
      <c r="A340" s="23" t="str">
        <f>IF(Values_Entered,A339+1,"")</f>
        <v/>
      </c>
      <c r="B340" s="24" t="str">
        <f t="shared" si="40"/>
        <v/>
      </c>
      <c r="C340" s="25" t="str">
        <f t="shared" si="44"/>
        <v/>
      </c>
      <c r="D340" s="25" t="str">
        <f t="shared" si="47"/>
        <v/>
      </c>
      <c r="E340" s="26" t="e">
        <f t="shared" si="41"/>
        <v>#VALUE!</v>
      </c>
      <c r="F340" s="25" t="e">
        <f t="shared" si="42"/>
        <v>#VALUE!</v>
      </c>
      <c r="G340" s="25" t="str">
        <f t="shared" si="45"/>
        <v/>
      </c>
      <c r="H340" s="25" t="str">
        <f t="shared" si="46"/>
        <v/>
      </c>
      <c r="I340" s="25" t="e">
        <f t="shared" si="43"/>
        <v>#VALUE!</v>
      </c>
      <c r="J340" s="25">
        <f>SUM($H$14:$H340)</f>
        <v>0</v>
      </c>
      <c r="K340" s="20"/>
      <c r="L340" s="20"/>
    </row>
    <row r="341" spans="1:12" x14ac:dyDescent="0.25">
      <c r="A341" s="23" t="str">
        <f>IF(Values_Entered,A340+1,"")</f>
        <v/>
      </c>
      <c r="B341" s="24" t="str">
        <f t="shared" si="40"/>
        <v/>
      </c>
      <c r="C341" s="25" t="str">
        <f t="shared" si="44"/>
        <v/>
      </c>
      <c r="D341" s="25" t="str">
        <f t="shared" si="47"/>
        <v/>
      </c>
      <c r="E341" s="26" t="e">
        <f t="shared" si="41"/>
        <v>#VALUE!</v>
      </c>
      <c r="F341" s="25" t="e">
        <f t="shared" si="42"/>
        <v>#VALUE!</v>
      </c>
      <c r="G341" s="25" t="str">
        <f t="shared" si="45"/>
        <v/>
      </c>
      <c r="H341" s="25" t="str">
        <f t="shared" si="46"/>
        <v/>
      </c>
      <c r="I341" s="25" t="e">
        <f t="shared" si="43"/>
        <v>#VALUE!</v>
      </c>
      <c r="J341" s="25">
        <f>SUM($H$14:$H341)</f>
        <v>0</v>
      </c>
      <c r="K341" s="20"/>
      <c r="L341" s="20"/>
    </row>
    <row r="342" spans="1:12" x14ac:dyDescent="0.25">
      <c r="A342" s="23" t="str">
        <f>IF(Values_Entered,A341+1,"")</f>
        <v/>
      </c>
      <c r="B342" s="24" t="str">
        <f t="shared" si="40"/>
        <v/>
      </c>
      <c r="C342" s="25" t="str">
        <f t="shared" si="44"/>
        <v/>
      </c>
      <c r="D342" s="25" t="str">
        <f t="shared" si="47"/>
        <v/>
      </c>
      <c r="E342" s="26" t="e">
        <f t="shared" si="41"/>
        <v>#VALUE!</v>
      </c>
      <c r="F342" s="25" t="e">
        <f t="shared" si="42"/>
        <v>#VALUE!</v>
      </c>
      <c r="G342" s="25" t="str">
        <f t="shared" si="45"/>
        <v/>
      </c>
      <c r="H342" s="25" t="str">
        <f t="shared" si="46"/>
        <v/>
      </c>
      <c r="I342" s="25" t="e">
        <f t="shared" si="43"/>
        <v>#VALUE!</v>
      </c>
      <c r="J342" s="25">
        <f>SUM($H$14:$H342)</f>
        <v>0</v>
      </c>
      <c r="K342" s="20"/>
      <c r="L342" s="20"/>
    </row>
    <row r="343" spans="1:12" x14ac:dyDescent="0.25">
      <c r="A343" s="23" t="str">
        <f>IF(Values_Entered,A342+1,"")</f>
        <v/>
      </c>
      <c r="B343" s="24" t="str">
        <f t="shared" si="40"/>
        <v/>
      </c>
      <c r="C343" s="25" t="str">
        <f t="shared" si="44"/>
        <v/>
      </c>
      <c r="D343" s="25" t="str">
        <f t="shared" si="47"/>
        <v/>
      </c>
      <c r="E343" s="26" t="e">
        <f t="shared" si="41"/>
        <v>#VALUE!</v>
      </c>
      <c r="F343" s="25" t="e">
        <f t="shared" si="42"/>
        <v>#VALUE!</v>
      </c>
      <c r="G343" s="25" t="str">
        <f t="shared" si="45"/>
        <v/>
      </c>
      <c r="H343" s="25" t="str">
        <f t="shared" si="46"/>
        <v/>
      </c>
      <c r="I343" s="25" t="e">
        <f t="shared" si="43"/>
        <v>#VALUE!</v>
      </c>
      <c r="J343" s="25">
        <f>SUM($H$14:$H343)</f>
        <v>0</v>
      </c>
      <c r="K343" s="20"/>
      <c r="L343" s="20"/>
    </row>
    <row r="344" spans="1:12" x14ac:dyDescent="0.25">
      <c r="A344" s="23" t="str">
        <f>IF(Values_Entered,A343+1,"")</f>
        <v/>
      </c>
      <c r="B344" s="24" t="str">
        <f t="shared" si="40"/>
        <v/>
      </c>
      <c r="C344" s="25" t="str">
        <f t="shared" si="44"/>
        <v/>
      </c>
      <c r="D344" s="25" t="str">
        <f t="shared" si="47"/>
        <v/>
      </c>
      <c r="E344" s="26" t="e">
        <f t="shared" si="41"/>
        <v>#VALUE!</v>
      </c>
      <c r="F344" s="25" t="e">
        <f t="shared" si="42"/>
        <v>#VALUE!</v>
      </c>
      <c r="G344" s="25" t="str">
        <f t="shared" si="45"/>
        <v/>
      </c>
      <c r="H344" s="25" t="str">
        <f t="shared" si="46"/>
        <v/>
      </c>
      <c r="I344" s="25" t="e">
        <f t="shared" si="43"/>
        <v>#VALUE!</v>
      </c>
      <c r="J344" s="25">
        <f>SUM($H$14:$H344)</f>
        <v>0</v>
      </c>
      <c r="K344" s="20"/>
      <c r="L344" s="20"/>
    </row>
    <row r="345" spans="1:12" x14ac:dyDescent="0.25">
      <c r="A345" s="23" t="str">
        <f>IF(Values_Entered,A344+1,"")</f>
        <v/>
      </c>
      <c r="B345" s="24" t="str">
        <f t="shared" si="40"/>
        <v/>
      </c>
      <c r="C345" s="25" t="str">
        <f t="shared" si="44"/>
        <v/>
      </c>
      <c r="D345" s="25" t="str">
        <f t="shared" si="47"/>
        <v/>
      </c>
      <c r="E345" s="26" t="e">
        <f t="shared" si="41"/>
        <v>#VALUE!</v>
      </c>
      <c r="F345" s="25" t="e">
        <f t="shared" si="42"/>
        <v>#VALUE!</v>
      </c>
      <c r="G345" s="25" t="str">
        <f t="shared" si="45"/>
        <v/>
      </c>
      <c r="H345" s="25" t="str">
        <f t="shared" si="46"/>
        <v/>
      </c>
      <c r="I345" s="25" t="e">
        <f t="shared" si="43"/>
        <v>#VALUE!</v>
      </c>
      <c r="J345" s="25">
        <f>SUM($H$14:$H345)</f>
        <v>0</v>
      </c>
      <c r="K345" s="20"/>
      <c r="L345" s="20"/>
    </row>
    <row r="346" spans="1:12" x14ac:dyDescent="0.25">
      <c r="A346" s="23" t="str">
        <f>IF(Values_Entered,A345+1,"")</f>
        <v/>
      </c>
      <c r="B346" s="24" t="str">
        <f t="shared" si="40"/>
        <v/>
      </c>
      <c r="C346" s="25" t="str">
        <f t="shared" si="44"/>
        <v/>
      </c>
      <c r="D346" s="25" t="str">
        <f t="shared" si="47"/>
        <v/>
      </c>
      <c r="E346" s="26" t="e">
        <f t="shared" si="41"/>
        <v>#VALUE!</v>
      </c>
      <c r="F346" s="25" t="e">
        <f t="shared" si="42"/>
        <v>#VALUE!</v>
      </c>
      <c r="G346" s="25" t="str">
        <f t="shared" si="45"/>
        <v/>
      </c>
      <c r="H346" s="25" t="str">
        <f t="shared" si="46"/>
        <v/>
      </c>
      <c r="I346" s="25" t="e">
        <f t="shared" si="43"/>
        <v>#VALUE!</v>
      </c>
      <c r="J346" s="25">
        <f>SUM($H$14:$H346)</f>
        <v>0</v>
      </c>
      <c r="K346" s="20"/>
      <c r="L346" s="20"/>
    </row>
    <row r="347" spans="1:12" x14ac:dyDescent="0.25">
      <c r="A347" s="23" t="str">
        <f>IF(Values_Entered,A346+1,"")</f>
        <v/>
      </c>
      <c r="B347" s="24" t="str">
        <f t="shared" si="40"/>
        <v/>
      </c>
      <c r="C347" s="25" t="str">
        <f t="shared" si="44"/>
        <v/>
      </c>
      <c r="D347" s="25" t="str">
        <f t="shared" si="47"/>
        <v/>
      </c>
      <c r="E347" s="26" t="e">
        <f t="shared" si="41"/>
        <v>#VALUE!</v>
      </c>
      <c r="F347" s="25" t="e">
        <f t="shared" si="42"/>
        <v>#VALUE!</v>
      </c>
      <c r="G347" s="25" t="str">
        <f t="shared" si="45"/>
        <v/>
      </c>
      <c r="H347" s="25" t="str">
        <f t="shared" si="46"/>
        <v/>
      </c>
      <c r="I347" s="25" t="e">
        <f t="shared" si="43"/>
        <v>#VALUE!</v>
      </c>
      <c r="J347" s="25">
        <f>SUM($H$14:$H347)</f>
        <v>0</v>
      </c>
      <c r="K347" s="20"/>
      <c r="L347" s="20"/>
    </row>
    <row r="348" spans="1:12" x14ac:dyDescent="0.25">
      <c r="A348" s="23" t="str">
        <f>IF(Values_Entered,A347+1,"")</f>
        <v/>
      </c>
      <c r="B348" s="24" t="str">
        <f t="shared" si="40"/>
        <v/>
      </c>
      <c r="C348" s="25" t="str">
        <f t="shared" si="44"/>
        <v/>
      </c>
      <c r="D348" s="25" t="str">
        <f t="shared" si="47"/>
        <v/>
      </c>
      <c r="E348" s="26" t="e">
        <f t="shared" si="41"/>
        <v>#VALUE!</v>
      </c>
      <c r="F348" s="25" t="e">
        <f t="shared" si="42"/>
        <v>#VALUE!</v>
      </c>
      <c r="G348" s="25" t="str">
        <f t="shared" si="45"/>
        <v/>
      </c>
      <c r="H348" s="25" t="str">
        <f t="shared" si="46"/>
        <v/>
      </c>
      <c r="I348" s="25" t="e">
        <f t="shared" si="43"/>
        <v>#VALUE!</v>
      </c>
      <c r="J348" s="25">
        <f>SUM($H$14:$H348)</f>
        <v>0</v>
      </c>
      <c r="K348" s="20"/>
      <c r="L348" s="20"/>
    </row>
    <row r="349" spans="1:12" x14ac:dyDescent="0.25">
      <c r="A349" s="23" t="str">
        <f>IF(Values_Entered,A348+1,"")</f>
        <v/>
      </c>
      <c r="B349" s="24" t="str">
        <f t="shared" si="40"/>
        <v/>
      </c>
      <c r="C349" s="25" t="str">
        <f t="shared" si="44"/>
        <v/>
      </c>
      <c r="D349" s="25" t="str">
        <f t="shared" si="47"/>
        <v/>
      </c>
      <c r="E349" s="26" t="e">
        <f t="shared" si="41"/>
        <v>#VALUE!</v>
      </c>
      <c r="F349" s="25" t="e">
        <f t="shared" si="42"/>
        <v>#VALUE!</v>
      </c>
      <c r="G349" s="25" t="str">
        <f t="shared" si="45"/>
        <v/>
      </c>
      <c r="H349" s="25" t="str">
        <f t="shared" si="46"/>
        <v/>
      </c>
      <c r="I349" s="25" t="e">
        <f t="shared" si="43"/>
        <v>#VALUE!</v>
      </c>
      <c r="J349" s="25">
        <f>SUM($H$14:$H349)</f>
        <v>0</v>
      </c>
      <c r="K349" s="20"/>
      <c r="L349" s="20"/>
    </row>
    <row r="350" spans="1:12" x14ac:dyDescent="0.25">
      <c r="A350" s="23" t="str">
        <f>IF(Values_Entered,A349+1,"")</f>
        <v/>
      </c>
      <c r="B350" s="24" t="str">
        <f t="shared" si="40"/>
        <v/>
      </c>
      <c r="C350" s="25" t="str">
        <f t="shared" si="44"/>
        <v/>
      </c>
      <c r="D350" s="25" t="str">
        <f t="shared" si="47"/>
        <v/>
      </c>
      <c r="E350" s="26" t="e">
        <f t="shared" si="41"/>
        <v>#VALUE!</v>
      </c>
      <c r="F350" s="25" t="e">
        <f t="shared" si="42"/>
        <v>#VALUE!</v>
      </c>
      <c r="G350" s="25" t="str">
        <f t="shared" si="45"/>
        <v/>
      </c>
      <c r="H350" s="25" t="str">
        <f t="shared" si="46"/>
        <v/>
      </c>
      <c r="I350" s="25" t="e">
        <f t="shared" si="43"/>
        <v>#VALUE!</v>
      </c>
      <c r="J350" s="25">
        <f>SUM($H$14:$H350)</f>
        <v>0</v>
      </c>
      <c r="K350" s="20"/>
      <c r="L350" s="20"/>
    </row>
    <row r="351" spans="1:12" x14ac:dyDescent="0.25">
      <c r="A351" s="23" t="str">
        <f>IF(Values_Entered,A350+1,"")</f>
        <v/>
      </c>
      <c r="B351" s="24" t="str">
        <f t="shared" si="40"/>
        <v/>
      </c>
      <c r="C351" s="25" t="str">
        <f t="shared" si="44"/>
        <v/>
      </c>
      <c r="D351" s="25" t="str">
        <f t="shared" si="47"/>
        <v/>
      </c>
      <c r="E351" s="26" t="e">
        <f t="shared" si="41"/>
        <v>#VALUE!</v>
      </c>
      <c r="F351" s="25" t="e">
        <f t="shared" si="42"/>
        <v>#VALUE!</v>
      </c>
      <c r="G351" s="25" t="str">
        <f t="shared" si="45"/>
        <v/>
      </c>
      <c r="H351" s="25" t="str">
        <f t="shared" si="46"/>
        <v/>
      </c>
      <c r="I351" s="25" t="e">
        <f t="shared" si="43"/>
        <v>#VALUE!</v>
      </c>
      <c r="J351" s="25">
        <f>SUM($H$14:$H351)</f>
        <v>0</v>
      </c>
      <c r="K351" s="20"/>
      <c r="L351" s="20"/>
    </row>
    <row r="352" spans="1:12" x14ac:dyDescent="0.25">
      <c r="A352" s="23" t="str">
        <f>IF(Values_Entered,A351+1,"")</f>
        <v/>
      </c>
      <c r="B352" s="24" t="str">
        <f t="shared" si="40"/>
        <v/>
      </c>
      <c r="C352" s="25" t="str">
        <f t="shared" si="44"/>
        <v/>
      </c>
      <c r="D352" s="25" t="str">
        <f t="shared" si="47"/>
        <v/>
      </c>
      <c r="E352" s="26" t="e">
        <f t="shared" si="41"/>
        <v>#VALUE!</v>
      </c>
      <c r="F352" s="25" t="e">
        <f t="shared" si="42"/>
        <v>#VALUE!</v>
      </c>
      <c r="G352" s="25" t="str">
        <f t="shared" si="45"/>
        <v/>
      </c>
      <c r="H352" s="25" t="str">
        <f t="shared" si="46"/>
        <v/>
      </c>
      <c r="I352" s="25" t="e">
        <f t="shared" si="43"/>
        <v>#VALUE!</v>
      </c>
      <c r="J352" s="25">
        <f>SUM($H$14:$H352)</f>
        <v>0</v>
      </c>
      <c r="K352" s="20"/>
      <c r="L352" s="20"/>
    </row>
    <row r="353" spans="1:12" x14ac:dyDescent="0.25">
      <c r="A353" s="23" t="str">
        <f>IF(Values_Entered,A352+1,"")</f>
        <v/>
      </c>
      <c r="B353" s="24" t="str">
        <f t="shared" si="40"/>
        <v/>
      </c>
      <c r="C353" s="25" t="str">
        <f t="shared" si="44"/>
        <v/>
      </c>
      <c r="D353" s="25" t="str">
        <f t="shared" si="47"/>
        <v/>
      </c>
      <c r="E353" s="26" t="e">
        <f t="shared" si="41"/>
        <v>#VALUE!</v>
      </c>
      <c r="F353" s="25" t="e">
        <f t="shared" si="42"/>
        <v>#VALUE!</v>
      </c>
      <c r="G353" s="25" t="str">
        <f t="shared" si="45"/>
        <v/>
      </c>
      <c r="H353" s="25" t="str">
        <f t="shared" si="46"/>
        <v/>
      </c>
      <c r="I353" s="25" t="e">
        <f t="shared" si="43"/>
        <v>#VALUE!</v>
      </c>
      <c r="J353" s="25">
        <f>SUM($H$14:$H353)</f>
        <v>0</v>
      </c>
      <c r="K353" s="20"/>
      <c r="L353" s="20"/>
    </row>
    <row r="354" spans="1:12" x14ac:dyDescent="0.25">
      <c r="A354" s="23" t="str">
        <f>IF(Values_Entered,A353+1,"")</f>
        <v/>
      </c>
      <c r="B354" s="24" t="str">
        <f t="shared" si="40"/>
        <v/>
      </c>
      <c r="C354" s="25" t="str">
        <f t="shared" si="44"/>
        <v/>
      </c>
      <c r="D354" s="25" t="str">
        <f t="shared" si="47"/>
        <v/>
      </c>
      <c r="E354" s="26" t="e">
        <f t="shared" si="41"/>
        <v>#VALUE!</v>
      </c>
      <c r="F354" s="25" t="e">
        <f t="shared" si="42"/>
        <v>#VALUE!</v>
      </c>
      <c r="G354" s="25" t="str">
        <f t="shared" si="45"/>
        <v/>
      </c>
      <c r="H354" s="25" t="str">
        <f t="shared" si="46"/>
        <v/>
      </c>
      <c r="I354" s="25" t="e">
        <f t="shared" si="43"/>
        <v>#VALUE!</v>
      </c>
      <c r="J354" s="25">
        <f>SUM($H$14:$H354)</f>
        <v>0</v>
      </c>
      <c r="K354" s="20"/>
      <c r="L354" s="20"/>
    </row>
    <row r="355" spans="1:12" x14ac:dyDescent="0.25">
      <c r="A355" s="23" t="str">
        <f>IF(Values_Entered,A354+1,"")</f>
        <v/>
      </c>
      <c r="B355" s="24" t="str">
        <f t="shared" si="40"/>
        <v/>
      </c>
      <c r="C355" s="25" t="str">
        <f t="shared" si="44"/>
        <v/>
      </c>
      <c r="D355" s="25" t="str">
        <f t="shared" si="47"/>
        <v/>
      </c>
      <c r="E355" s="26" t="e">
        <f t="shared" si="41"/>
        <v>#VALUE!</v>
      </c>
      <c r="F355" s="25" t="e">
        <f t="shared" si="42"/>
        <v>#VALUE!</v>
      </c>
      <c r="G355" s="25" t="str">
        <f t="shared" si="45"/>
        <v/>
      </c>
      <c r="H355" s="25" t="str">
        <f t="shared" si="46"/>
        <v/>
      </c>
      <c r="I355" s="25" t="e">
        <f t="shared" si="43"/>
        <v>#VALUE!</v>
      </c>
      <c r="J355" s="25">
        <f>SUM($H$14:$H355)</f>
        <v>0</v>
      </c>
      <c r="K355" s="20"/>
      <c r="L355" s="20"/>
    </row>
    <row r="356" spans="1:12" x14ac:dyDescent="0.25">
      <c r="A356" s="23" t="str">
        <f>IF(Values_Entered,A355+1,"")</f>
        <v/>
      </c>
      <c r="B356" s="24" t="str">
        <f t="shared" si="40"/>
        <v/>
      </c>
      <c r="C356" s="25" t="str">
        <f t="shared" si="44"/>
        <v/>
      </c>
      <c r="D356" s="25" t="str">
        <f t="shared" si="47"/>
        <v/>
      </c>
      <c r="E356" s="26" t="e">
        <f t="shared" si="41"/>
        <v>#VALUE!</v>
      </c>
      <c r="F356" s="25" t="e">
        <f t="shared" si="42"/>
        <v>#VALUE!</v>
      </c>
      <c r="G356" s="25" t="str">
        <f t="shared" si="45"/>
        <v/>
      </c>
      <c r="H356" s="25" t="str">
        <f t="shared" si="46"/>
        <v/>
      </c>
      <c r="I356" s="25" t="e">
        <f t="shared" si="43"/>
        <v>#VALUE!</v>
      </c>
      <c r="J356" s="25">
        <f>SUM($H$14:$H356)</f>
        <v>0</v>
      </c>
      <c r="K356" s="20"/>
      <c r="L356" s="20"/>
    </row>
    <row r="357" spans="1:12" x14ac:dyDescent="0.25">
      <c r="A357" s="23" t="str">
        <f>IF(Values_Entered,A356+1,"")</f>
        <v/>
      </c>
      <c r="B357" s="24" t="str">
        <f t="shared" si="40"/>
        <v/>
      </c>
      <c r="C357" s="25" t="str">
        <f t="shared" si="44"/>
        <v/>
      </c>
      <c r="D357" s="25" t="str">
        <f t="shared" si="47"/>
        <v/>
      </c>
      <c r="E357" s="26" t="e">
        <f t="shared" si="41"/>
        <v>#VALUE!</v>
      </c>
      <c r="F357" s="25" t="e">
        <f t="shared" si="42"/>
        <v>#VALUE!</v>
      </c>
      <c r="G357" s="25" t="str">
        <f t="shared" si="45"/>
        <v/>
      </c>
      <c r="H357" s="25" t="str">
        <f t="shared" si="46"/>
        <v/>
      </c>
      <c r="I357" s="25" t="e">
        <f t="shared" si="43"/>
        <v>#VALUE!</v>
      </c>
      <c r="J357" s="25">
        <f>SUM($H$14:$H357)</f>
        <v>0</v>
      </c>
      <c r="K357" s="20"/>
      <c r="L357" s="20"/>
    </row>
    <row r="358" spans="1:12" x14ac:dyDescent="0.25">
      <c r="A358" s="23" t="str">
        <f>IF(Values_Entered,A357+1,"")</f>
        <v/>
      </c>
      <c r="B358" s="24" t="str">
        <f t="shared" si="40"/>
        <v/>
      </c>
      <c r="C358" s="25" t="str">
        <f t="shared" si="44"/>
        <v/>
      </c>
      <c r="D358" s="25" t="str">
        <f t="shared" si="47"/>
        <v/>
      </c>
      <c r="E358" s="26" t="e">
        <f t="shared" si="41"/>
        <v>#VALUE!</v>
      </c>
      <c r="F358" s="25" t="e">
        <f t="shared" si="42"/>
        <v>#VALUE!</v>
      </c>
      <c r="G358" s="25" t="str">
        <f t="shared" si="45"/>
        <v/>
      </c>
      <c r="H358" s="25" t="str">
        <f t="shared" si="46"/>
        <v/>
      </c>
      <c r="I358" s="25" t="e">
        <f t="shared" si="43"/>
        <v>#VALUE!</v>
      </c>
      <c r="J358" s="25">
        <f>SUM($H$14:$H358)</f>
        <v>0</v>
      </c>
      <c r="K358" s="20"/>
      <c r="L358" s="20"/>
    </row>
    <row r="359" spans="1:12" x14ac:dyDescent="0.25">
      <c r="A359" s="23" t="str">
        <f>IF(Values_Entered,A358+1,"")</f>
        <v/>
      </c>
      <c r="B359" s="24" t="str">
        <f t="shared" si="40"/>
        <v/>
      </c>
      <c r="C359" s="25" t="str">
        <f t="shared" si="44"/>
        <v/>
      </c>
      <c r="D359" s="25" t="str">
        <f t="shared" si="47"/>
        <v/>
      </c>
      <c r="E359" s="26" t="e">
        <f t="shared" si="41"/>
        <v>#VALUE!</v>
      </c>
      <c r="F359" s="25" t="e">
        <f t="shared" si="42"/>
        <v>#VALUE!</v>
      </c>
      <c r="G359" s="25" t="str">
        <f t="shared" si="45"/>
        <v/>
      </c>
      <c r="H359" s="25" t="str">
        <f t="shared" si="46"/>
        <v/>
      </c>
      <c r="I359" s="25" t="e">
        <f t="shared" si="43"/>
        <v>#VALUE!</v>
      </c>
      <c r="J359" s="25">
        <f>SUM($H$14:$H359)</f>
        <v>0</v>
      </c>
      <c r="K359" s="20"/>
      <c r="L359" s="20"/>
    </row>
    <row r="360" spans="1:12" x14ac:dyDescent="0.25">
      <c r="A360" s="23" t="str">
        <f>IF(Values_Entered,A359+1,"")</f>
        <v/>
      </c>
      <c r="B360" s="24" t="str">
        <f t="shared" si="40"/>
        <v/>
      </c>
      <c r="C360" s="25" t="str">
        <f t="shared" si="44"/>
        <v/>
      </c>
      <c r="D360" s="25" t="str">
        <f t="shared" si="47"/>
        <v/>
      </c>
      <c r="E360" s="26" t="e">
        <f t="shared" si="41"/>
        <v>#VALUE!</v>
      </c>
      <c r="F360" s="25" t="e">
        <f t="shared" si="42"/>
        <v>#VALUE!</v>
      </c>
      <c r="G360" s="25" t="str">
        <f t="shared" si="45"/>
        <v/>
      </c>
      <c r="H360" s="25" t="str">
        <f t="shared" si="46"/>
        <v/>
      </c>
      <c r="I360" s="25" t="e">
        <f t="shared" si="43"/>
        <v>#VALUE!</v>
      </c>
      <c r="J360" s="25">
        <f>SUM($H$14:$H360)</f>
        <v>0</v>
      </c>
      <c r="K360" s="20"/>
      <c r="L360" s="20"/>
    </row>
    <row r="361" spans="1:12" x14ac:dyDescent="0.25">
      <c r="A361" s="23" t="str">
        <f>IF(Values_Entered,A360+1,"")</f>
        <v/>
      </c>
      <c r="B361" s="24" t="str">
        <f t="shared" si="40"/>
        <v/>
      </c>
      <c r="C361" s="25" t="str">
        <f t="shared" si="44"/>
        <v/>
      </c>
      <c r="D361" s="25" t="str">
        <f t="shared" si="47"/>
        <v/>
      </c>
      <c r="E361" s="26" t="e">
        <f t="shared" si="41"/>
        <v>#VALUE!</v>
      </c>
      <c r="F361" s="25" t="e">
        <f t="shared" si="42"/>
        <v>#VALUE!</v>
      </c>
      <c r="G361" s="25" t="str">
        <f t="shared" si="45"/>
        <v/>
      </c>
      <c r="H361" s="25" t="str">
        <f t="shared" si="46"/>
        <v/>
      </c>
      <c r="I361" s="25" t="e">
        <f t="shared" si="43"/>
        <v>#VALUE!</v>
      </c>
      <c r="J361" s="25">
        <f>SUM($H$14:$H361)</f>
        <v>0</v>
      </c>
      <c r="K361" s="20"/>
      <c r="L361" s="20"/>
    </row>
    <row r="362" spans="1:12" x14ac:dyDescent="0.25">
      <c r="A362" s="23" t="str">
        <f>IF(Values_Entered,A361+1,"")</f>
        <v/>
      </c>
      <c r="B362" s="24" t="str">
        <f t="shared" si="40"/>
        <v/>
      </c>
      <c r="C362" s="25" t="str">
        <f t="shared" si="44"/>
        <v/>
      </c>
      <c r="D362" s="25" t="str">
        <f t="shared" si="47"/>
        <v/>
      </c>
      <c r="E362" s="26" t="e">
        <f t="shared" si="41"/>
        <v>#VALUE!</v>
      </c>
      <c r="F362" s="25" t="e">
        <f t="shared" si="42"/>
        <v>#VALUE!</v>
      </c>
      <c r="G362" s="25" t="str">
        <f t="shared" si="45"/>
        <v/>
      </c>
      <c r="H362" s="25" t="str">
        <f t="shared" si="46"/>
        <v/>
      </c>
      <c r="I362" s="25" t="e">
        <f t="shared" si="43"/>
        <v>#VALUE!</v>
      </c>
      <c r="J362" s="25">
        <f>SUM($H$14:$H362)</f>
        <v>0</v>
      </c>
      <c r="K362" s="20"/>
      <c r="L362" s="20"/>
    </row>
    <row r="363" spans="1:12" x14ac:dyDescent="0.25">
      <c r="A363" s="23" t="str">
        <f>IF(Values_Entered,A362+1,"")</f>
        <v/>
      </c>
      <c r="B363" s="24" t="str">
        <f t="shared" si="40"/>
        <v/>
      </c>
      <c r="C363" s="25" t="str">
        <f t="shared" si="44"/>
        <v/>
      </c>
      <c r="D363" s="25" t="str">
        <f t="shared" si="47"/>
        <v/>
      </c>
      <c r="E363" s="26" t="e">
        <f t="shared" si="41"/>
        <v>#VALUE!</v>
      </c>
      <c r="F363" s="25" t="e">
        <f t="shared" si="42"/>
        <v>#VALUE!</v>
      </c>
      <c r="G363" s="25" t="str">
        <f t="shared" si="45"/>
        <v/>
      </c>
      <c r="H363" s="25" t="str">
        <f t="shared" si="46"/>
        <v/>
      </c>
      <c r="I363" s="25" t="e">
        <f t="shared" si="43"/>
        <v>#VALUE!</v>
      </c>
      <c r="J363" s="25">
        <f>SUM($H$14:$H363)</f>
        <v>0</v>
      </c>
      <c r="K363" s="20"/>
      <c r="L363" s="20"/>
    </row>
    <row r="364" spans="1:12" x14ac:dyDescent="0.25">
      <c r="A364" s="23" t="str">
        <f>IF(Values_Entered,A363+1,"")</f>
        <v/>
      </c>
      <c r="B364" s="24" t="str">
        <f t="shared" si="40"/>
        <v/>
      </c>
      <c r="C364" s="25" t="str">
        <f t="shared" si="44"/>
        <v/>
      </c>
      <c r="D364" s="25" t="str">
        <f t="shared" si="47"/>
        <v/>
      </c>
      <c r="E364" s="26" t="e">
        <f t="shared" si="41"/>
        <v>#VALUE!</v>
      </c>
      <c r="F364" s="25" t="e">
        <f t="shared" si="42"/>
        <v>#VALUE!</v>
      </c>
      <c r="G364" s="25" t="str">
        <f t="shared" si="45"/>
        <v/>
      </c>
      <c r="H364" s="25" t="str">
        <f t="shared" si="46"/>
        <v/>
      </c>
      <c r="I364" s="25" t="e">
        <f t="shared" si="43"/>
        <v>#VALUE!</v>
      </c>
      <c r="J364" s="25">
        <f>SUM($H$14:$H364)</f>
        <v>0</v>
      </c>
      <c r="K364" s="20"/>
      <c r="L364" s="20"/>
    </row>
    <row r="365" spans="1:12" x14ac:dyDescent="0.25">
      <c r="A365" s="23" t="str">
        <f>IF(Values_Entered,A364+1,"")</f>
        <v/>
      </c>
      <c r="B365" s="24" t="str">
        <f t="shared" si="40"/>
        <v/>
      </c>
      <c r="C365" s="25" t="str">
        <f t="shared" si="44"/>
        <v/>
      </c>
      <c r="D365" s="25" t="str">
        <f t="shared" si="47"/>
        <v/>
      </c>
      <c r="E365" s="26" t="e">
        <f t="shared" si="41"/>
        <v>#VALUE!</v>
      </c>
      <c r="F365" s="25" t="e">
        <f t="shared" si="42"/>
        <v>#VALUE!</v>
      </c>
      <c r="G365" s="25" t="str">
        <f t="shared" si="45"/>
        <v/>
      </c>
      <c r="H365" s="25" t="str">
        <f t="shared" si="46"/>
        <v/>
      </c>
      <c r="I365" s="25" t="e">
        <f t="shared" si="43"/>
        <v>#VALUE!</v>
      </c>
      <c r="J365" s="25">
        <f>SUM($H$14:$H365)</f>
        <v>0</v>
      </c>
      <c r="K365" s="20"/>
      <c r="L365" s="20"/>
    </row>
    <row r="366" spans="1:12" x14ac:dyDescent="0.25">
      <c r="A366" s="23" t="str">
        <f>IF(Values_Entered,A365+1,"")</f>
        <v/>
      </c>
      <c r="B366" s="24" t="str">
        <f t="shared" si="40"/>
        <v/>
      </c>
      <c r="C366" s="25" t="str">
        <f t="shared" si="44"/>
        <v/>
      </c>
      <c r="D366" s="25" t="str">
        <f t="shared" si="47"/>
        <v/>
      </c>
      <c r="E366" s="26" t="e">
        <f t="shared" si="41"/>
        <v>#VALUE!</v>
      </c>
      <c r="F366" s="25" t="e">
        <f t="shared" si="42"/>
        <v>#VALUE!</v>
      </c>
      <c r="G366" s="25" t="str">
        <f t="shared" si="45"/>
        <v/>
      </c>
      <c r="H366" s="25" t="str">
        <f t="shared" si="46"/>
        <v/>
      </c>
      <c r="I366" s="25" t="e">
        <f t="shared" si="43"/>
        <v>#VALUE!</v>
      </c>
      <c r="J366" s="25">
        <f>SUM($H$14:$H366)</f>
        <v>0</v>
      </c>
      <c r="K366" s="20"/>
      <c r="L366" s="20"/>
    </row>
    <row r="367" spans="1:12" x14ac:dyDescent="0.25">
      <c r="A367" s="23" t="str">
        <f>IF(Values_Entered,A366+1,"")</f>
        <v/>
      </c>
      <c r="B367" s="24" t="str">
        <f t="shared" si="40"/>
        <v/>
      </c>
      <c r="C367" s="25" t="str">
        <f t="shared" si="44"/>
        <v/>
      </c>
      <c r="D367" s="25" t="str">
        <f t="shared" si="47"/>
        <v/>
      </c>
      <c r="E367" s="26" t="e">
        <f t="shared" si="41"/>
        <v>#VALUE!</v>
      </c>
      <c r="F367" s="25" t="e">
        <f t="shared" si="42"/>
        <v>#VALUE!</v>
      </c>
      <c r="G367" s="25" t="str">
        <f t="shared" si="45"/>
        <v/>
      </c>
      <c r="H367" s="25" t="str">
        <f t="shared" si="46"/>
        <v/>
      </c>
      <c r="I367" s="25" t="e">
        <f t="shared" si="43"/>
        <v>#VALUE!</v>
      </c>
      <c r="J367" s="25">
        <f>SUM($H$14:$H367)</f>
        <v>0</v>
      </c>
      <c r="K367" s="20"/>
      <c r="L367" s="20"/>
    </row>
    <row r="368" spans="1:12" x14ac:dyDescent="0.25">
      <c r="A368" s="23" t="str">
        <f>IF(Values_Entered,A367+1,"")</f>
        <v/>
      </c>
      <c r="B368" s="24" t="str">
        <f t="shared" si="40"/>
        <v/>
      </c>
      <c r="C368" s="25" t="str">
        <f t="shared" si="44"/>
        <v/>
      </c>
      <c r="D368" s="25" t="str">
        <f t="shared" si="47"/>
        <v/>
      </c>
      <c r="E368" s="26" t="e">
        <f t="shared" si="41"/>
        <v>#VALUE!</v>
      </c>
      <c r="F368" s="25" t="e">
        <f t="shared" si="42"/>
        <v>#VALUE!</v>
      </c>
      <c r="G368" s="25" t="str">
        <f t="shared" si="45"/>
        <v/>
      </c>
      <c r="H368" s="25" t="str">
        <f t="shared" si="46"/>
        <v/>
      </c>
      <c r="I368" s="25" t="e">
        <f t="shared" si="43"/>
        <v>#VALUE!</v>
      </c>
      <c r="J368" s="25">
        <f>SUM($H$14:$H368)</f>
        <v>0</v>
      </c>
      <c r="K368" s="20"/>
      <c r="L368" s="20"/>
    </row>
    <row r="369" spans="1:12" x14ac:dyDescent="0.25">
      <c r="A369" s="23" t="str">
        <f>IF(Values_Entered,A368+1,"")</f>
        <v/>
      </c>
      <c r="B369" s="24" t="str">
        <f t="shared" si="40"/>
        <v/>
      </c>
      <c r="C369" s="25" t="str">
        <f t="shared" si="44"/>
        <v/>
      </c>
      <c r="D369" s="25" t="str">
        <f t="shared" si="47"/>
        <v/>
      </c>
      <c r="E369" s="26" t="e">
        <f t="shared" si="41"/>
        <v>#VALUE!</v>
      </c>
      <c r="F369" s="25" t="e">
        <f t="shared" si="42"/>
        <v>#VALUE!</v>
      </c>
      <c r="G369" s="25" t="str">
        <f t="shared" si="45"/>
        <v/>
      </c>
      <c r="H369" s="25" t="str">
        <f t="shared" si="46"/>
        <v/>
      </c>
      <c r="I369" s="25" t="e">
        <f t="shared" si="43"/>
        <v>#VALUE!</v>
      </c>
      <c r="J369" s="25">
        <f>SUM($H$14:$H369)</f>
        <v>0</v>
      </c>
      <c r="K369" s="20"/>
      <c r="L369" s="20"/>
    </row>
    <row r="370" spans="1:12" x14ac:dyDescent="0.25">
      <c r="A370" s="23" t="str">
        <f>IF(Values_Entered,A369+1,"")</f>
        <v/>
      </c>
      <c r="B370" s="24" t="str">
        <f t="shared" si="40"/>
        <v/>
      </c>
      <c r="C370" s="25" t="str">
        <f t="shared" si="44"/>
        <v/>
      </c>
      <c r="D370" s="25" t="str">
        <f t="shared" si="47"/>
        <v/>
      </c>
      <c r="E370" s="26" t="e">
        <f t="shared" si="41"/>
        <v>#VALUE!</v>
      </c>
      <c r="F370" s="25" t="e">
        <f t="shared" si="42"/>
        <v>#VALUE!</v>
      </c>
      <c r="G370" s="25" t="str">
        <f t="shared" si="45"/>
        <v/>
      </c>
      <c r="H370" s="25" t="str">
        <f t="shared" si="46"/>
        <v/>
      </c>
      <c r="I370" s="25" t="e">
        <f t="shared" si="43"/>
        <v>#VALUE!</v>
      </c>
      <c r="J370" s="25">
        <f>SUM($H$14:$H370)</f>
        <v>0</v>
      </c>
      <c r="K370" s="20"/>
      <c r="L370" s="20"/>
    </row>
    <row r="371" spans="1:12" x14ac:dyDescent="0.25">
      <c r="A371" s="23" t="str">
        <f>IF(Values_Entered,A370+1,"")</f>
        <v/>
      </c>
      <c r="B371" s="24" t="str">
        <f t="shared" si="40"/>
        <v/>
      </c>
      <c r="C371" s="25" t="str">
        <f t="shared" si="44"/>
        <v/>
      </c>
      <c r="D371" s="25" t="str">
        <f t="shared" si="47"/>
        <v/>
      </c>
      <c r="E371" s="26" t="e">
        <f t="shared" si="41"/>
        <v>#VALUE!</v>
      </c>
      <c r="F371" s="25" t="e">
        <f t="shared" si="42"/>
        <v>#VALUE!</v>
      </c>
      <c r="G371" s="25" t="str">
        <f t="shared" si="45"/>
        <v/>
      </c>
      <c r="H371" s="25" t="str">
        <f t="shared" si="46"/>
        <v/>
      </c>
      <c r="I371" s="25" t="e">
        <f t="shared" si="43"/>
        <v>#VALUE!</v>
      </c>
      <c r="J371" s="25">
        <f>SUM($H$14:$H371)</f>
        <v>0</v>
      </c>
      <c r="K371" s="20"/>
      <c r="L371" s="20"/>
    </row>
    <row r="372" spans="1:12" x14ac:dyDescent="0.25">
      <c r="A372" s="23" t="str">
        <f>IF(Values_Entered,A371+1,"")</f>
        <v/>
      </c>
      <c r="B372" s="24" t="str">
        <f t="shared" si="40"/>
        <v/>
      </c>
      <c r="C372" s="25" t="str">
        <f t="shared" si="44"/>
        <v/>
      </c>
      <c r="D372" s="25" t="str">
        <f t="shared" si="47"/>
        <v/>
      </c>
      <c r="E372" s="26" t="e">
        <f t="shared" si="41"/>
        <v>#VALUE!</v>
      </c>
      <c r="F372" s="25" t="e">
        <f t="shared" si="42"/>
        <v>#VALUE!</v>
      </c>
      <c r="G372" s="25" t="str">
        <f t="shared" si="45"/>
        <v/>
      </c>
      <c r="H372" s="25" t="str">
        <f t="shared" si="46"/>
        <v/>
      </c>
      <c r="I372" s="25" t="e">
        <f t="shared" si="43"/>
        <v>#VALUE!</v>
      </c>
      <c r="J372" s="25">
        <f>SUM($H$14:$H372)</f>
        <v>0</v>
      </c>
      <c r="K372" s="20"/>
      <c r="L372" s="20"/>
    </row>
    <row r="373" spans="1:12" x14ac:dyDescent="0.25">
      <c r="A373" s="23" t="str">
        <f>IF(Values_Entered,A372+1,"")</f>
        <v/>
      </c>
      <c r="B373" s="24" t="str">
        <f t="shared" si="40"/>
        <v/>
      </c>
      <c r="C373" s="25" t="str">
        <f t="shared" si="44"/>
        <v/>
      </c>
      <c r="D373" s="25" t="str">
        <f t="shared" si="47"/>
        <v/>
      </c>
      <c r="E373" s="26" t="e">
        <f t="shared" si="41"/>
        <v>#VALUE!</v>
      </c>
      <c r="F373" s="25" t="e">
        <f t="shared" si="42"/>
        <v>#VALUE!</v>
      </c>
      <c r="G373" s="25" t="str">
        <f t="shared" si="45"/>
        <v/>
      </c>
      <c r="H373" s="25" t="str">
        <f t="shared" si="46"/>
        <v/>
      </c>
      <c r="I373" s="25" t="e">
        <f t="shared" si="43"/>
        <v>#VALUE!</v>
      </c>
      <c r="J373" s="25">
        <f>SUM($H$14:$H373)</f>
        <v>0</v>
      </c>
      <c r="K373" s="20"/>
      <c r="L373" s="20"/>
    </row>
    <row r="374" spans="1:12" x14ac:dyDescent="0.25">
      <c r="B374" s="3"/>
      <c r="C374" s="3"/>
      <c r="D374" s="3"/>
      <c r="E374" s="3"/>
      <c r="F374" s="3"/>
      <c r="G374" s="3"/>
      <c r="H374" s="3"/>
      <c r="I374" s="3"/>
      <c r="J374" s="3"/>
    </row>
    <row r="384" spans="1:12" x14ac:dyDescent="0.25">
      <c r="A384" s="3"/>
      <c r="B384" s="3"/>
      <c r="C384" s="3"/>
      <c r="D384" s="3"/>
      <c r="E384" s="3"/>
      <c r="F384" s="3"/>
      <c r="G384" s="3"/>
      <c r="H384" s="3"/>
      <c r="I384" s="3"/>
      <c r="J384" s="3"/>
    </row>
    <row r="385" spans="1:10" x14ac:dyDescent="0.25">
      <c r="A385" s="3"/>
      <c r="B385" s="3"/>
      <c r="C385" s="3"/>
      <c r="D385" s="3"/>
      <c r="E385" s="3"/>
      <c r="F385" s="3"/>
      <c r="G385" s="3"/>
      <c r="H385" s="3"/>
      <c r="I385" s="3"/>
      <c r="J385" s="3"/>
    </row>
    <row r="386" spans="1:10" x14ac:dyDescent="0.25">
      <c r="A386" s="3"/>
      <c r="B386" s="3"/>
      <c r="C386" s="3"/>
      <c r="D386" s="3"/>
      <c r="E386" s="3"/>
      <c r="F386" s="3"/>
      <c r="G386" s="3"/>
      <c r="H386" s="3"/>
      <c r="I386" s="3"/>
      <c r="J386" s="3"/>
    </row>
    <row r="387" spans="1:10" x14ac:dyDescent="0.25">
      <c r="A387" s="3"/>
      <c r="B387" s="3"/>
      <c r="C387" s="3"/>
      <c r="D387" s="3"/>
      <c r="E387" s="3"/>
      <c r="F387" s="3"/>
      <c r="G387" s="3"/>
      <c r="H387" s="3"/>
      <c r="I387" s="3"/>
      <c r="J387" s="3"/>
    </row>
    <row r="388" spans="1:10" x14ac:dyDescent="0.25">
      <c r="A388" s="3"/>
      <c r="B388" s="3"/>
      <c r="C388" s="3"/>
      <c r="D388" s="3"/>
      <c r="E388" s="3"/>
      <c r="F388" s="3"/>
      <c r="G388" s="3"/>
      <c r="H388" s="3"/>
      <c r="I388" s="3"/>
      <c r="J388" s="3"/>
    </row>
    <row r="389" spans="1:10" x14ac:dyDescent="0.25">
      <c r="A389" s="3"/>
      <c r="B389" s="3"/>
      <c r="C389" s="3"/>
      <c r="D389" s="3"/>
      <c r="E389" s="3"/>
      <c r="F389" s="3"/>
      <c r="G389" s="3"/>
      <c r="H389" s="3"/>
      <c r="I389" s="3"/>
      <c r="J389" s="3"/>
    </row>
    <row r="390" spans="1:10" x14ac:dyDescent="0.25">
      <c r="A390" s="3"/>
      <c r="B390" s="3"/>
      <c r="C390" s="3"/>
      <c r="D390" s="3"/>
      <c r="E390" s="3"/>
      <c r="F390" s="3"/>
      <c r="G390" s="3"/>
      <c r="H390" s="3"/>
      <c r="I390" s="3"/>
      <c r="J390" s="3"/>
    </row>
    <row r="391" spans="1:10" x14ac:dyDescent="0.25">
      <c r="A391" s="3"/>
      <c r="B391" s="3"/>
      <c r="C391" s="3"/>
      <c r="D391" s="3"/>
      <c r="E391" s="3"/>
      <c r="F391" s="3"/>
      <c r="G391" s="3"/>
      <c r="H391" s="3"/>
      <c r="I391" s="3"/>
      <c r="J391" s="3"/>
    </row>
    <row r="392" spans="1:10" x14ac:dyDescent="0.25">
      <c r="A392" s="3"/>
      <c r="B392" s="3"/>
      <c r="C392" s="3"/>
      <c r="D392" s="3"/>
      <c r="E392" s="3"/>
      <c r="F392" s="3"/>
      <c r="G392" s="3"/>
      <c r="H392" s="3"/>
      <c r="I392" s="3"/>
      <c r="J392" s="3"/>
    </row>
    <row r="393" spans="1:10" x14ac:dyDescent="0.25">
      <c r="A393" s="3"/>
      <c r="B393" s="3"/>
      <c r="C393" s="3"/>
      <c r="D393" s="3"/>
      <c r="E393" s="3"/>
      <c r="F393" s="3"/>
      <c r="G393" s="3"/>
      <c r="H393" s="3"/>
      <c r="I393" s="3"/>
      <c r="J393" s="3"/>
    </row>
    <row r="394" spans="1:10" x14ac:dyDescent="0.25">
      <c r="A394" s="3"/>
      <c r="B394" s="3"/>
      <c r="C394" s="3"/>
      <c r="D394" s="3"/>
      <c r="E394" s="3"/>
      <c r="F394" s="3"/>
      <c r="G394" s="3"/>
      <c r="H394" s="3"/>
      <c r="I394" s="3"/>
      <c r="J394" s="3"/>
    </row>
    <row r="395" spans="1:10" x14ac:dyDescent="0.25">
      <c r="A395" s="3"/>
      <c r="B395" s="3"/>
      <c r="C395" s="3"/>
      <c r="D395" s="3"/>
      <c r="E395" s="3"/>
      <c r="F395" s="3"/>
      <c r="G395" s="3"/>
      <c r="H395" s="3"/>
      <c r="I395" s="3"/>
      <c r="J395" s="3"/>
    </row>
    <row r="396" spans="1:10" x14ac:dyDescent="0.25">
      <c r="A396" s="3"/>
      <c r="B396" s="3"/>
      <c r="C396" s="3"/>
      <c r="D396" s="3"/>
      <c r="E396" s="3"/>
      <c r="F396" s="3"/>
      <c r="G396" s="3"/>
      <c r="H396" s="3"/>
      <c r="I396" s="3"/>
      <c r="J396" s="3"/>
    </row>
    <row r="397" spans="1:10" x14ac:dyDescent="0.25">
      <c r="A397" s="3"/>
      <c r="B397" s="3"/>
      <c r="C397" s="3"/>
      <c r="D397" s="3"/>
      <c r="E397" s="3"/>
      <c r="F397" s="3"/>
      <c r="G397" s="3"/>
      <c r="H397" s="3"/>
      <c r="I397" s="3"/>
      <c r="J397" s="3"/>
    </row>
    <row r="398" spans="1:10" x14ac:dyDescent="0.25">
      <c r="A398" s="3"/>
      <c r="B398" s="3"/>
      <c r="C398" s="3"/>
      <c r="D398" s="3"/>
      <c r="E398" s="3"/>
      <c r="F398" s="3"/>
      <c r="G398" s="3"/>
      <c r="H398" s="3"/>
      <c r="I398" s="3"/>
      <c r="J398" s="3"/>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xr:uid="{00000000-0002-0000-0500-000000000000}">
      <formula1>1</formula1>
      <formula2>30</formula2>
    </dataValidation>
    <dataValidation type="date" operator="greaterThanOrEqual" allowBlank="1" showInputMessage="1" showErrorMessage="1" errorTitle="Date" error="Please enter a valid date greater than or equal to January 1, 1900." sqref="D7:D8" xr:uid="{00000000-0002-0000-0500-000001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500-000002000000}"/>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dimension ref="A1:L398"/>
  <sheetViews>
    <sheetView showGridLines="0" zoomScale="115" zoomScaleNormal="115" workbookViewId="0">
      <selection activeCell="G12" sqref="G12"/>
    </sheetView>
  </sheetViews>
  <sheetFormatPr baseColWidth="10" defaultColWidth="9.1796875" defaultRowHeight="12.5" x14ac:dyDescent="0.25"/>
  <cols>
    <col min="1" max="1" width="6.453125" style="8" customWidth="1"/>
    <col min="2" max="2" width="13.26953125" style="2" customWidth="1"/>
    <col min="3" max="3" width="15.453125" style="2" customWidth="1"/>
    <col min="4" max="4" width="14" style="2" customWidth="1"/>
    <col min="5" max="5" width="14.1796875" style="2" customWidth="1"/>
    <col min="6" max="6" width="14.453125" style="2" customWidth="1"/>
    <col min="7" max="7" width="14.1796875" style="2" customWidth="1"/>
    <col min="8" max="9" width="13.54296875" style="2" customWidth="1"/>
    <col min="10" max="10" width="13" style="2" customWidth="1"/>
    <col min="11" max="11" width="6.1796875" style="2" customWidth="1"/>
    <col min="12" max="12" width="9.1796875" style="3"/>
    <col min="13" max="13" width="15.26953125" style="3" customWidth="1"/>
    <col min="14" max="16384" width="9.1796875" style="3"/>
  </cols>
  <sheetData>
    <row r="1" spans="1:11" ht="24" customHeight="1" x14ac:dyDescent="0.5">
      <c r="A1" s="523" t="s">
        <v>51</v>
      </c>
      <c r="B1" s="523"/>
      <c r="C1" s="523"/>
      <c r="D1" s="523"/>
      <c r="E1" s="523"/>
      <c r="F1" s="524" t="str">
        <f>Entradas!D60</f>
        <v>Sistema de riego conectado a la red eléctrica</v>
      </c>
      <c r="G1" s="524"/>
      <c r="H1" s="524"/>
      <c r="I1" s="524"/>
      <c r="J1" s="524"/>
    </row>
    <row r="2" spans="1:11" ht="12.75" customHeight="1" x14ac:dyDescent="0.3">
      <c r="A2" s="4" t="s">
        <v>20</v>
      </c>
      <c r="B2" s="5" t="str">
        <f>Entradas!E88</f>
        <v>Banco Alpha</v>
      </c>
      <c r="C2" s="6"/>
      <c r="D2" s="6"/>
      <c r="E2" s="6"/>
      <c r="F2" s="6"/>
      <c r="G2" s="6"/>
      <c r="H2" s="6"/>
      <c r="I2" s="6"/>
      <c r="J2" s="6"/>
    </row>
    <row r="3" spans="1:11" ht="14.25" customHeight="1" x14ac:dyDescent="0.3">
      <c r="A3" s="7"/>
      <c r="B3" s="525" t="s">
        <v>21</v>
      </c>
      <c r="C3" s="525"/>
      <c r="D3" s="525"/>
      <c r="E3" s="7"/>
      <c r="F3" s="525" t="s">
        <v>22</v>
      </c>
      <c r="G3" s="525"/>
      <c r="H3" s="525"/>
      <c r="I3" s="70"/>
      <c r="J3" s="7"/>
      <c r="K3" s="8"/>
    </row>
    <row r="4" spans="1:11" x14ac:dyDescent="0.25">
      <c r="A4" s="7"/>
      <c r="B4" s="7"/>
      <c r="C4" s="9" t="s">
        <v>23</v>
      </c>
      <c r="D4" s="10">
        <f>Entradas!E85</f>
        <v>0</v>
      </c>
      <c r="E4" s="11"/>
      <c r="F4" s="7"/>
      <c r="G4" s="9" t="s">
        <v>24</v>
      </c>
      <c r="H4" s="10" t="str">
        <f>IF(Values_Entered,-PMT(Interest_Rate/Num_Pmt_Per_Year,Loan_Years*Num_Pmt_Per_Year,Loan_Amount),"0")</f>
        <v>0</v>
      </c>
      <c r="I4" s="12"/>
      <c r="J4" s="7"/>
      <c r="K4" s="8"/>
    </row>
    <row r="5" spans="1:11" x14ac:dyDescent="0.25">
      <c r="A5" s="7"/>
      <c r="B5" s="7"/>
      <c r="C5" s="9" t="s">
        <v>25</v>
      </c>
      <c r="D5" s="13">
        <f>Entradas!E86</f>
        <v>0</v>
      </c>
      <c r="E5" s="14"/>
      <c r="F5" s="7"/>
      <c r="G5" s="9" t="s">
        <v>26</v>
      </c>
      <c r="H5" s="29" t="str">
        <f>IF(Values_Entered,Loan_Years*Num_Pmt_Per_Year,"")</f>
        <v/>
      </c>
      <c r="I5" s="15"/>
      <c r="J5" s="7"/>
      <c r="K5" s="8"/>
    </row>
    <row r="6" spans="1:11" x14ac:dyDescent="0.25">
      <c r="A6" s="7"/>
      <c r="B6" s="7"/>
      <c r="C6" s="9" t="s">
        <v>27</v>
      </c>
      <c r="D6" s="15">
        <f>Entradas!E87</f>
        <v>0</v>
      </c>
      <c r="E6" s="14"/>
      <c r="F6" s="7"/>
      <c r="G6" s="9" t="s">
        <v>28</v>
      </c>
      <c r="H6" s="29" t="str">
        <f>IF(Values_Entered,Number_of_Payments,"")</f>
        <v/>
      </c>
      <c r="I6" s="15"/>
      <c r="J6" s="7"/>
      <c r="K6" s="8"/>
    </row>
    <row r="7" spans="1:11" x14ac:dyDescent="0.25">
      <c r="A7" s="7"/>
      <c r="B7" s="7"/>
      <c r="C7" s="9" t="s">
        <v>29</v>
      </c>
      <c r="D7" s="15">
        <v>1</v>
      </c>
      <c r="E7" s="14"/>
      <c r="F7" s="7"/>
      <c r="G7" s="9" t="s">
        <v>30</v>
      </c>
      <c r="H7" s="71" t="str">
        <f>IF(Values_Entered,SUMIF(Beg_Bal,"&gt;0",Extra_Pay),"")</f>
        <v/>
      </c>
      <c r="I7" s="12"/>
      <c r="J7" s="7"/>
      <c r="K7" s="8"/>
    </row>
    <row r="8" spans="1:11" x14ac:dyDescent="0.25">
      <c r="A8" s="7"/>
      <c r="B8" s="7"/>
      <c r="C8" s="9" t="s">
        <v>31</v>
      </c>
      <c r="D8" s="16">
        <v>42736</v>
      </c>
      <c r="E8" s="17"/>
      <c r="F8" s="7"/>
      <c r="G8" s="9" t="s">
        <v>32</v>
      </c>
      <c r="H8" s="71" t="str">
        <f>IF(Values_Entered,SUMIF(Beg_Bal,"&gt;0",Int),"")</f>
        <v/>
      </c>
      <c r="I8" s="12"/>
      <c r="J8" s="7"/>
      <c r="K8" s="8"/>
    </row>
    <row r="9" spans="1:11" x14ac:dyDescent="0.25">
      <c r="A9" s="7"/>
      <c r="B9" s="7"/>
      <c r="C9" s="9" t="s">
        <v>33</v>
      </c>
      <c r="D9" s="12">
        <v>0</v>
      </c>
      <c r="E9" s="7"/>
      <c r="F9" s="6"/>
      <c r="G9" s="6"/>
      <c r="H9" s="6"/>
      <c r="I9" s="6"/>
      <c r="J9" s="7"/>
      <c r="K9" s="8"/>
    </row>
    <row r="10" spans="1:11" x14ac:dyDescent="0.25">
      <c r="A10" s="7"/>
      <c r="B10" s="6"/>
      <c r="C10" s="6"/>
      <c r="D10" s="6"/>
      <c r="E10" s="6"/>
      <c r="F10" s="6"/>
      <c r="G10" s="6"/>
      <c r="H10" s="6"/>
      <c r="I10" s="6"/>
      <c r="J10" s="6"/>
      <c r="K10" s="8"/>
    </row>
    <row r="11" spans="1:11" ht="3" customHeight="1" x14ac:dyDescent="0.25">
      <c r="A11" s="7"/>
      <c r="B11" s="6"/>
      <c r="C11" s="6"/>
      <c r="D11" s="6"/>
      <c r="E11" s="6"/>
      <c r="F11" s="6"/>
      <c r="G11" s="6"/>
      <c r="H11" s="6"/>
      <c r="I11" s="6"/>
      <c r="J11" s="6"/>
      <c r="K11" s="8"/>
    </row>
    <row r="12" spans="1:11" s="20" customFormat="1" ht="31.5" customHeight="1" x14ac:dyDescent="0.3">
      <c r="A12" s="18" t="s">
        <v>34</v>
      </c>
      <c r="B12" s="19" t="s">
        <v>35</v>
      </c>
      <c r="C12" s="19" t="s">
        <v>36</v>
      </c>
      <c r="D12" s="19" t="s">
        <v>24</v>
      </c>
      <c r="E12" s="19" t="s">
        <v>37</v>
      </c>
      <c r="F12" s="19" t="s">
        <v>38</v>
      </c>
      <c r="G12" s="19" t="s">
        <v>39</v>
      </c>
      <c r="H12" s="19" t="s">
        <v>40</v>
      </c>
      <c r="I12" s="19" t="s">
        <v>41</v>
      </c>
      <c r="J12" s="19" t="s">
        <v>42</v>
      </c>
    </row>
    <row r="13" spans="1:11" s="20" customFormat="1" ht="3" customHeight="1" x14ac:dyDescent="0.3">
      <c r="A13" s="7"/>
      <c r="B13" s="21"/>
      <c r="C13" s="21"/>
      <c r="D13" s="21"/>
      <c r="E13" s="21"/>
      <c r="F13" s="21"/>
      <c r="G13" s="21"/>
      <c r="H13" s="21"/>
      <c r="I13" s="21"/>
      <c r="J13" s="22"/>
    </row>
    <row r="14" spans="1:11" s="20" customFormat="1" x14ac:dyDescent="0.25">
      <c r="A14" s="23" t="str">
        <f>IF(Values_Entered,1,"")</f>
        <v/>
      </c>
      <c r="B14" s="24" t="str">
        <f t="shared" ref="B14:B77" si="0">IF(Pay_Num&lt;&gt;"",DATE(YEAR(Loan_Start),MONTH(Loan_Start)+(Pay_Num)*12/Num_Pmt_Per_Year,DAY(Loan_Start)),"")</f>
        <v/>
      </c>
      <c r="C14" s="25" t="str">
        <f>IF(Values_Entered,Loan_Amount,"")</f>
        <v/>
      </c>
      <c r="D14" s="25" t="str">
        <f>IF(Pay_Num&lt;&gt;"",Scheduled_Monthly_Payment,"")</f>
        <v/>
      </c>
      <c r="E14" s="26" t="e">
        <f t="shared" ref="E14:E77" si="1">IF(AND(Pay_Num&lt;&gt;"",Sched_Pay+Scheduled_Extra_Payments&lt;Beg_Bal),Scheduled_Extra_Payments,IF(AND(Pay_Num&lt;&gt;"",Beg_Bal-Sched_Pay&gt;0),Beg_Bal-Sched_Pay,IF(Pay_Num&lt;&gt;"",0,"")))</f>
        <v>#VALUE!</v>
      </c>
      <c r="F14" s="25" t="e">
        <f t="shared" ref="F14:F77" si="2">IF(AND(Pay_Num&lt;&gt;"",Sched_Pay+Extra_Pay&lt;Beg_Bal),Sched_Pay+Extra_Pay,IF(Pay_Num&lt;&gt;"",Beg_Bal,""))</f>
        <v>#VALUE!</v>
      </c>
      <c r="G14" s="25" t="str">
        <f>IF(Pay_Num&lt;&gt;"",Total_Pay-Int,"")</f>
        <v/>
      </c>
      <c r="H14" s="25" t="str">
        <f>IF(Pay_Num&lt;&gt;"",Beg_Bal*(Interest_Rate/Num_Pmt_Per_Year),"")</f>
        <v/>
      </c>
      <c r="I14" s="25" t="e">
        <f t="shared" ref="I14:I77" si="3">IF(AND(Pay_Num&lt;&gt;"",Sched_Pay+Extra_Pay&lt;Beg_Bal),Beg_Bal-Princ,IF(Pay_Num&lt;&gt;"",0,""))</f>
        <v>#VALUE!</v>
      </c>
      <c r="J14" s="25">
        <f>SUM($H$14:$H14)</f>
        <v>0</v>
      </c>
    </row>
    <row r="15" spans="1:11" s="20" customFormat="1" ht="12.75" customHeight="1" x14ac:dyDescent="0.25">
      <c r="A15" s="23" t="str">
        <f>IF(Values_Entered,A14+1,"")</f>
        <v/>
      </c>
      <c r="B15" s="24" t="str">
        <f t="shared" si="0"/>
        <v/>
      </c>
      <c r="C15" s="25" t="str">
        <f t="shared" ref="C15:C78" si="4">IF(Pay_Num&lt;&gt;"",I14,"")</f>
        <v/>
      </c>
      <c r="D15" s="25" t="str">
        <f>IF(Pay_Num&lt;&gt;"",Scheduled_Monthly_Payment,"")</f>
        <v/>
      </c>
      <c r="E15" s="26" t="e">
        <f t="shared" si="1"/>
        <v>#VALUE!</v>
      </c>
      <c r="F15" s="25" t="e">
        <f t="shared" si="2"/>
        <v>#VALUE!</v>
      </c>
      <c r="G15" s="25" t="str">
        <f t="shared" ref="G15:G78" si="5">IF(Pay_Num&lt;&gt;"",Total_Pay-Int,"")</f>
        <v/>
      </c>
      <c r="H15" s="25" t="str">
        <f t="shared" ref="H15:H78" si="6">IF(Pay_Num&lt;&gt;"",Beg_Bal*Interest_Rate/Num_Pmt_Per_Year,"")</f>
        <v/>
      </c>
      <c r="I15" s="25" t="e">
        <f t="shared" si="3"/>
        <v>#VALUE!</v>
      </c>
      <c r="J15" s="25">
        <f>SUM($H$14:$H15)</f>
        <v>0</v>
      </c>
    </row>
    <row r="16" spans="1:11" s="20" customFormat="1" ht="12.75" customHeight="1" x14ac:dyDescent="0.25">
      <c r="A16" s="23" t="str">
        <f>IF(Values_Entered,A15+1,"")</f>
        <v/>
      </c>
      <c r="B16" s="24" t="str">
        <f t="shared" si="0"/>
        <v/>
      </c>
      <c r="C16" s="25" t="str">
        <f t="shared" si="4"/>
        <v/>
      </c>
      <c r="D16" s="25" t="str">
        <f t="shared" ref="D16:D79" si="7">IF(Pay_Num&lt;&gt;"",Scheduled_Monthly_Payment,"")</f>
        <v/>
      </c>
      <c r="E16" s="26" t="e">
        <f t="shared" si="1"/>
        <v>#VALUE!</v>
      </c>
      <c r="F16" s="25" t="e">
        <f t="shared" si="2"/>
        <v>#VALUE!</v>
      </c>
      <c r="G16" s="25" t="str">
        <f t="shared" si="5"/>
        <v/>
      </c>
      <c r="H16" s="25" t="str">
        <f t="shared" si="6"/>
        <v/>
      </c>
      <c r="I16" s="25" t="e">
        <f t="shared" si="3"/>
        <v>#VALUE!</v>
      </c>
      <c r="J16" s="25">
        <f>SUM($H$14:$H16)</f>
        <v>0</v>
      </c>
    </row>
    <row r="17" spans="1:12" s="20" customFormat="1" x14ac:dyDescent="0.25">
      <c r="A17" s="23" t="str">
        <f>IF(Values_Entered,A16+1,"")</f>
        <v/>
      </c>
      <c r="B17" s="24" t="str">
        <f t="shared" si="0"/>
        <v/>
      </c>
      <c r="C17" s="25" t="str">
        <f t="shared" si="4"/>
        <v/>
      </c>
      <c r="D17" s="25" t="str">
        <f>IF(Pay_Num&lt;&gt;"",Scheduled_Monthly_Payment,"")</f>
        <v/>
      </c>
      <c r="E17" s="26" t="e">
        <f t="shared" si="1"/>
        <v>#VALUE!</v>
      </c>
      <c r="F17" s="25" t="e">
        <f t="shared" si="2"/>
        <v>#VALUE!</v>
      </c>
      <c r="G17" s="25" t="str">
        <f t="shared" si="5"/>
        <v/>
      </c>
      <c r="H17" s="25" t="str">
        <f t="shared" si="6"/>
        <v/>
      </c>
      <c r="I17" s="25" t="e">
        <f t="shared" si="3"/>
        <v>#VALUE!</v>
      </c>
      <c r="J17" s="25">
        <f>SUM($H$14:$H17)</f>
        <v>0</v>
      </c>
    </row>
    <row r="18" spans="1:12" s="20" customFormat="1" x14ac:dyDescent="0.25">
      <c r="A18" s="23" t="str">
        <f>IF(Values_Entered,A17+1,"")</f>
        <v/>
      </c>
      <c r="B18" s="24" t="str">
        <f t="shared" si="0"/>
        <v/>
      </c>
      <c r="C18" s="25" t="str">
        <f t="shared" si="4"/>
        <v/>
      </c>
      <c r="D18" s="25" t="str">
        <f t="shared" si="7"/>
        <v/>
      </c>
      <c r="E18" s="26" t="e">
        <f t="shared" si="1"/>
        <v>#VALUE!</v>
      </c>
      <c r="F18" s="25" t="e">
        <f t="shared" si="2"/>
        <v>#VALUE!</v>
      </c>
      <c r="G18" s="25" t="str">
        <f t="shared" si="5"/>
        <v/>
      </c>
      <c r="H18" s="25" t="str">
        <f t="shared" si="6"/>
        <v/>
      </c>
      <c r="I18" s="25" t="e">
        <f t="shared" si="3"/>
        <v>#VALUE!</v>
      </c>
      <c r="J18" s="25">
        <f>SUM($H$14:$H18)</f>
        <v>0</v>
      </c>
    </row>
    <row r="19" spans="1:12" x14ac:dyDescent="0.25">
      <c r="A19" s="23" t="str">
        <f>IF(Values_Entered,A18+1,"")</f>
        <v/>
      </c>
      <c r="B19" s="24" t="str">
        <f t="shared" si="0"/>
        <v/>
      </c>
      <c r="C19" s="25" t="str">
        <f t="shared" si="4"/>
        <v/>
      </c>
      <c r="D19" s="25" t="str">
        <f t="shared" si="7"/>
        <v/>
      </c>
      <c r="E19" s="26" t="e">
        <f t="shared" si="1"/>
        <v>#VALUE!</v>
      </c>
      <c r="F19" s="25" t="e">
        <f t="shared" si="2"/>
        <v>#VALUE!</v>
      </c>
      <c r="G19" s="25" t="str">
        <f t="shared" si="5"/>
        <v/>
      </c>
      <c r="H19" s="25" t="str">
        <f t="shared" si="6"/>
        <v/>
      </c>
      <c r="I19" s="25" t="e">
        <f t="shared" si="3"/>
        <v>#VALUE!</v>
      </c>
      <c r="J19" s="25">
        <f>SUM($H$14:$H19)</f>
        <v>0</v>
      </c>
      <c r="K19" s="20"/>
      <c r="L19" s="20"/>
    </row>
    <row r="20" spans="1:12" x14ac:dyDescent="0.25">
      <c r="A20" s="23" t="str">
        <f>IF(Values_Entered,A19+1,"")</f>
        <v/>
      </c>
      <c r="B20" s="24" t="str">
        <f t="shared" si="0"/>
        <v/>
      </c>
      <c r="C20" s="25" t="str">
        <f t="shared" si="4"/>
        <v/>
      </c>
      <c r="D20" s="25" t="str">
        <f t="shared" si="7"/>
        <v/>
      </c>
      <c r="E20" s="26" t="e">
        <f t="shared" si="1"/>
        <v>#VALUE!</v>
      </c>
      <c r="F20" s="25" t="e">
        <f t="shared" si="2"/>
        <v>#VALUE!</v>
      </c>
      <c r="G20" s="25" t="str">
        <f t="shared" si="5"/>
        <v/>
      </c>
      <c r="H20" s="25" t="str">
        <f t="shared" si="6"/>
        <v/>
      </c>
      <c r="I20" s="25" t="e">
        <f t="shared" si="3"/>
        <v>#VALUE!</v>
      </c>
      <c r="J20" s="25">
        <f>SUM($H$14:$H20)</f>
        <v>0</v>
      </c>
      <c r="K20" s="20"/>
      <c r="L20" s="20"/>
    </row>
    <row r="21" spans="1:12" x14ac:dyDescent="0.25">
      <c r="A21" s="23" t="str">
        <f>IF(Values_Entered,A20+1,"")</f>
        <v/>
      </c>
      <c r="B21" s="24" t="str">
        <f t="shared" si="0"/>
        <v/>
      </c>
      <c r="C21" s="25" t="str">
        <f t="shared" si="4"/>
        <v/>
      </c>
      <c r="D21" s="25" t="str">
        <f t="shared" si="7"/>
        <v/>
      </c>
      <c r="E21" s="26" t="e">
        <f t="shared" si="1"/>
        <v>#VALUE!</v>
      </c>
      <c r="F21" s="25" t="e">
        <f t="shared" si="2"/>
        <v>#VALUE!</v>
      </c>
      <c r="G21" s="25" t="str">
        <f t="shared" si="5"/>
        <v/>
      </c>
      <c r="H21" s="25" t="str">
        <f t="shared" si="6"/>
        <v/>
      </c>
      <c r="I21" s="25" t="e">
        <f t="shared" si="3"/>
        <v>#VALUE!</v>
      </c>
      <c r="J21" s="25">
        <f>SUM($H$14:$H21)</f>
        <v>0</v>
      </c>
      <c r="K21" s="20"/>
      <c r="L21" s="20"/>
    </row>
    <row r="22" spans="1:12" x14ac:dyDescent="0.25">
      <c r="A22" s="23" t="str">
        <f>IF(Values_Entered,A21+1,"")</f>
        <v/>
      </c>
      <c r="B22" s="24" t="str">
        <f t="shared" si="0"/>
        <v/>
      </c>
      <c r="C22" s="25" t="str">
        <f t="shared" si="4"/>
        <v/>
      </c>
      <c r="D22" s="25" t="str">
        <f t="shared" si="7"/>
        <v/>
      </c>
      <c r="E22" s="26" t="e">
        <f t="shared" si="1"/>
        <v>#VALUE!</v>
      </c>
      <c r="F22" s="25" t="e">
        <f t="shared" si="2"/>
        <v>#VALUE!</v>
      </c>
      <c r="G22" s="25" t="str">
        <f t="shared" si="5"/>
        <v/>
      </c>
      <c r="H22" s="25" t="str">
        <f t="shared" si="6"/>
        <v/>
      </c>
      <c r="I22" s="25" t="e">
        <f t="shared" si="3"/>
        <v>#VALUE!</v>
      </c>
      <c r="J22" s="25">
        <f>SUM($H$14:$H22)</f>
        <v>0</v>
      </c>
      <c r="K22" s="20"/>
      <c r="L22" s="20"/>
    </row>
    <row r="23" spans="1:12" x14ac:dyDescent="0.25">
      <c r="A23" s="23" t="str">
        <f>IF(Values_Entered,A22+1,"")</f>
        <v/>
      </c>
      <c r="B23" s="24" t="str">
        <f t="shared" si="0"/>
        <v/>
      </c>
      <c r="C23" s="25" t="str">
        <f t="shared" si="4"/>
        <v/>
      </c>
      <c r="D23" s="25" t="str">
        <f t="shared" si="7"/>
        <v/>
      </c>
      <c r="E23" s="26" t="e">
        <f t="shared" si="1"/>
        <v>#VALUE!</v>
      </c>
      <c r="F23" s="25" t="e">
        <f t="shared" si="2"/>
        <v>#VALUE!</v>
      </c>
      <c r="G23" s="25" t="str">
        <f t="shared" si="5"/>
        <v/>
      </c>
      <c r="H23" s="25" t="str">
        <f t="shared" si="6"/>
        <v/>
      </c>
      <c r="I23" s="25" t="e">
        <f t="shared" si="3"/>
        <v>#VALUE!</v>
      </c>
      <c r="J23" s="25">
        <f>SUM($H$14:$H23)</f>
        <v>0</v>
      </c>
      <c r="K23" s="20"/>
      <c r="L23" s="20"/>
    </row>
    <row r="24" spans="1:12" x14ac:dyDescent="0.25">
      <c r="A24" s="23" t="str">
        <f>IF(Values_Entered,A23+1,"")</f>
        <v/>
      </c>
      <c r="B24" s="24" t="str">
        <f t="shared" si="0"/>
        <v/>
      </c>
      <c r="C24" s="25" t="str">
        <f t="shared" si="4"/>
        <v/>
      </c>
      <c r="D24" s="25" t="str">
        <f t="shared" si="7"/>
        <v/>
      </c>
      <c r="E24" s="26" t="e">
        <f t="shared" si="1"/>
        <v>#VALUE!</v>
      </c>
      <c r="F24" s="25" t="e">
        <f t="shared" si="2"/>
        <v>#VALUE!</v>
      </c>
      <c r="G24" s="25" t="str">
        <f t="shared" si="5"/>
        <v/>
      </c>
      <c r="H24" s="25" t="str">
        <f t="shared" si="6"/>
        <v/>
      </c>
      <c r="I24" s="25" t="e">
        <f t="shared" si="3"/>
        <v>#VALUE!</v>
      </c>
      <c r="J24" s="25">
        <f>SUM($H$14:$H24)</f>
        <v>0</v>
      </c>
      <c r="K24" s="20"/>
      <c r="L24" s="20"/>
    </row>
    <row r="25" spans="1:12" x14ac:dyDescent="0.25">
      <c r="A25" s="23" t="str">
        <f>IF(Values_Entered,A24+1,"")</f>
        <v/>
      </c>
      <c r="B25" s="24" t="str">
        <f t="shared" si="0"/>
        <v/>
      </c>
      <c r="C25" s="25" t="str">
        <f t="shared" si="4"/>
        <v/>
      </c>
      <c r="D25" s="25" t="str">
        <f t="shared" si="7"/>
        <v/>
      </c>
      <c r="E25" s="26" t="e">
        <f t="shared" si="1"/>
        <v>#VALUE!</v>
      </c>
      <c r="F25" s="25" t="e">
        <f t="shared" si="2"/>
        <v>#VALUE!</v>
      </c>
      <c r="G25" s="25" t="str">
        <f t="shared" si="5"/>
        <v/>
      </c>
      <c r="H25" s="25" t="str">
        <f t="shared" si="6"/>
        <v/>
      </c>
      <c r="I25" s="25" t="e">
        <f t="shared" si="3"/>
        <v>#VALUE!</v>
      </c>
      <c r="J25" s="25">
        <f>SUM($H$14:$H25)</f>
        <v>0</v>
      </c>
      <c r="K25" s="20"/>
      <c r="L25" s="20"/>
    </row>
    <row r="26" spans="1:12" x14ac:dyDescent="0.25">
      <c r="A26" s="23" t="str">
        <f>IF(Values_Entered,A25+1,"")</f>
        <v/>
      </c>
      <c r="B26" s="24" t="str">
        <f t="shared" si="0"/>
        <v/>
      </c>
      <c r="C26" s="25" t="str">
        <f t="shared" si="4"/>
        <v/>
      </c>
      <c r="D26" s="25" t="str">
        <f t="shared" si="7"/>
        <v/>
      </c>
      <c r="E26" s="26" t="e">
        <f t="shared" si="1"/>
        <v>#VALUE!</v>
      </c>
      <c r="F26" s="25" t="e">
        <f t="shared" si="2"/>
        <v>#VALUE!</v>
      </c>
      <c r="G26" s="25" t="str">
        <f t="shared" si="5"/>
        <v/>
      </c>
      <c r="H26" s="25" t="str">
        <f t="shared" si="6"/>
        <v/>
      </c>
      <c r="I26" s="25" t="e">
        <f t="shared" si="3"/>
        <v>#VALUE!</v>
      </c>
      <c r="J26" s="25">
        <f>SUM($H$14:$H26)</f>
        <v>0</v>
      </c>
      <c r="K26" s="20"/>
      <c r="L26" s="20"/>
    </row>
    <row r="27" spans="1:12" x14ac:dyDescent="0.25">
      <c r="A27" s="23" t="str">
        <f>IF(Values_Entered,A26+1,"")</f>
        <v/>
      </c>
      <c r="B27" s="24" t="str">
        <f t="shared" si="0"/>
        <v/>
      </c>
      <c r="C27" s="25" t="str">
        <f t="shared" si="4"/>
        <v/>
      </c>
      <c r="D27" s="25" t="str">
        <f t="shared" si="7"/>
        <v/>
      </c>
      <c r="E27" s="26" t="e">
        <f t="shared" si="1"/>
        <v>#VALUE!</v>
      </c>
      <c r="F27" s="25" t="e">
        <f t="shared" si="2"/>
        <v>#VALUE!</v>
      </c>
      <c r="G27" s="25" t="str">
        <f t="shared" si="5"/>
        <v/>
      </c>
      <c r="H27" s="25" t="str">
        <f t="shared" si="6"/>
        <v/>
      </c>
      <c r="I27" s="25" t="e">
        <f t="shared" si="3"/>
        <v>#VALUE!</v>
      </c>
      <c r="J27" s="25">
        <f>SUM($H$14:$H27)</f>
        <v>0</v>
      </c>
      <c r="K27" s="20"/>
      <c r="L27" s="20"/>
    </row>
    <row r="28" spans="1:12" x14ac:dyDescent="0.25">
      <c r="A28" s="23" t="str">
        <f>IF(Values_Entered,A27+1,"")</f>
        <v/>
      </c>
      <c r="B28" s="24" t="str">
        <f t="shared" si="0"/>
        <v/>
      </c>
      <c r="C28" s="25" t="str">
        <f t="shared" si="4"/>
        <v/>
      </c>
      <c r="D28" s="25" t="str">
        <f t="shared" si="7"/>
        <v/>
      </c>
      <c r="E28" s="26" t="e">
        <f t="shared" si="1"/>
        <v>#VALUE!</v>
      </c>
      <c r="F28" s="25" t="e">
        <f t="shared" si="2"/>
        <v>#VALUE!</v>
      </c>
      <c r="G28" s="25" t="str">
        <f t="shared" si="5"/>
        <v/>
      </c>
      <c r="H28" s="25" t="str">
        <f t="shared" si="6"/>
        <v/>
      </c>
      <c r="I28" s="25" t="e">
        <f t="shared" si="3"/>
        <v>#VALUE!</v>
      </c>
      <c r="J28" s="25">
        <f>SUM($H$14:$H28)</f>
        <v>0</v>
      </c>
      <c r="K28" s="20"/>
      <c r="L28" s="20"/>
    </row>
    <row r="29" spans="1:12" x14ac:dyDescent="0.25">
      <c r="A29" s="23" t="str">
        <f>IF(Values_Entered,A28+1,"")</f>
        <v/>
      </c>
      <c r="B29" s="24" t="str">
        <f t="shared" si="0"/>
        <v/>
      </c>
      <c r="C29" s="25" t="str">
        <f t="shared" si="4"/>
        <v/>
      </c>
      <c r="D29" s="25" t="str">
        <f t="shared" si="7"/>
        <v/>
      </c>
      <c r="E29" s="26" t="e">
        <f t="shared" si="1"/>
        <v>#VALUE!</v>
      </c>
      <c r="F29" s="25" t="e">
        <f t="shared" si="2"/>
        <v>#VALUE!</v>
      </c>
      <c r="G29" s="25" t="str">
        <f t="shared" si="5"/>
        <v/>
      </c>
      <c r="H29" s="25" t="str">
        <f t="shared" si="6"/>
        <v/>
      </c>
      <c r="I29" s="25" t="e">
        <f t="shared" si="3"/>
        <v>#VALUE!</v>
      </c>
      <c r="J29" s="25">
        <f>SUM($H$14:$H29)</f>
        <v>0</v>
      </c>
      <c r="K29" s="20"/>
      <c r="L29" s="20"/>
    </row>
    <row r="30" spans="1:12" x14ac:dyDescent="0.25">
      <c r="A30" s="23" t="str">
        <f>IF(Values_Entered,A29+1,"")</f>
        <v/>
      </c>
      <c r="B30" s="24" t="str">
        <f t="shared" si="0"/>
        <v/>
      </c>
      <c r="C30" s="25" t="str">
        <f t="shared" si="4"/>
        <v/>
      </c>
      <c r="D30" s="25" t="str">
        <f t="shared" si="7"/>
        <v/>
      </c>
      <c r="E30" s="26" t="e">
        <f t="shared" si="1"/>
        <v>#VALUE!</v>
      </c>
      <c r="F30" s="25" t="e">
        <f t="shared" si="2"/>
        <v>#VALUE!</v>
      </c>
      <c r="G30" s="25" t="str">
        <f t="shared" si="5"/>
        <v/>
      </c>
      <c r="H30" s="25" t="str">
        <f t="shared" si="6"/>
        <v/>
      </c>
      <c r="I30" s="25" t="e">
        <f t="shared" si="3"/>
        <v>#VALUE!</v>
      </c>
      <c r="J30" s="25">
        <f>SUM($H$14:$H30)</f>
        <v>0</v>
      </c>
      <c r="K30" s="20"/>
      <c r="L30" s="20"/>
    </row>
    <row r="31" spans="1:12" x14ac:dyDescent="0.25">
      <c r="A31" s="23" t="str">
        <f>IF(Values_Entered,A30+1,"")</f>
        <v/>
      </c>
      <c r="B31" s="24" t="str">
        <f t="shared" si="0"/>
        <v/>
      </c>
      <c r="C31" s="25" t="str">
        <f t="shared" si="4"/>
        <v/>
      </c>
      <c r="D31" s="25" t="str">
        <f t="shared" si="7"/>
        <v/>
      </c>
      <c r="E31" s="26" t="e">
        <f t="shared" si="1"/>
        <v>#VALUE!</v>
      </c>
      <c r="F31" s="25" t="e">
        <f t="shared" si="2"/>
        <v>#VALUE!</v>
      </c>
      <c r="G31" s="25" t="str">
        <f t="shared" si="5"/>
        <v/>
      </c>
      <c r="H31" s="25" t="str">
        <f t="shared" si="6"/>
        <v/>
      </c>
      <c r="I31" s="25" t="e">
        <f t="shared" si="3"/>
        <v>#VALUE!</v>
      </c>
      <c r="J31" s="25">
        <f>SUM($H$14:$H31)</f>
        <v>0</v>
      </c>
      <c r="K31" s="20"/>
      <c r="L31" s="20"/>
    </row>
    <row r="32" spans="1:12" x14ac:dyDescent="0.25">
      <c r="A32" s="23" t="str">
        <f>IF(Values_Entered,A31+1,"")</f>
        <v/>
      </c>
      <c r="B32" s="24" t="str">
        <f t="shared" si="0"/>
        <v/>
      </c>
      <c r="C32" s="25" t="str">
        <f t="shared" si="4"/>
        <v/>
      </c>
      <c r="D32" s="25" t="str">
        <f t="shared" si="7"/>
        <v/>
      </c>
      <c r="E32" s="26" t="e">
        <f t="shared" si="1"/>
        <v>#VALUE!</v>
      </c>
      <c r="F32" s="25" t="e">
        <f t="shared" si="2"/>
        <v>#VALUE!</v>
      </c>
      <c r="G32" s="25" t="str">
        <f t="shared" si="5"/>
        <v/>
      </c>
      <c r="H32" s="25" t="str">
        <f t="shared" si="6"/>
        <v/>
      </c>
      <c r="I32" s="25" t="e">
        <f t="shared" si="3"/>
        <v>#VALUE!</v>
      </c>
      <c r="J32" s="25">
        <f>SUM($H$14:$H32)</f>
        <v>0</v>
      </c>
      <c r="K32" s="20"/>
      <c r="L32" s="20"/>
    </row>
    <row r="33" spans="1:12" x14ac:dyDescent="0.25">
      <c r="A33" s="23" t="str">
        <f>IF(Values_Entered,A32+1,"")</f>
        <v/>
      </c>
      <c r="B33" s="24" t="str">
        <f t="shared" si="0"/>
        <v/>
      </c>
      <c r="C33" s="25" t="str">
        <f t="shared" si="4"/>
        <v/>
      </c>
      <c r="D33" s="25" t="str">
        <f t="shared" si="7"/>
        <v/>
      </c>
      <c r="E33" s="26" t="e">
        <f t="shared" si="1"/>
        <v>#VALUE!</v>
      </c>
      <c r="F33" s="25" t="e">
        <f t="shared" si="2"/>
        <v>#VALUE!</v>
      </c>
      <c r="G33" s="25" t="str">
        <f t="shared" si="5"/>
        <v/>
      </c>
      <c r="H33" s="25" t="str">
        <f t="shared" si="6"/>
        <v/>
      </c>
      <c r="I33" s="25" t="e">
        <f t="shared" si="3"/>
        <v>#VALUE!</v>
      </c>
      <c r="J33" s="25">
        <f>SUM($H$14:$H33)</f>
        <v>0</v>
      </c>
      <c r="K33" s="20"/>
      <c r="L33" s="20"/>
    </row>
    <row r="34" spans="1:12" x14ac:dyDescent="0.25">
      <c r="A34" s="23" t="str">
        <f>IF(Values_Entered,A33+1,"")</f>
        <v/>
      </c>
      <c r="B34" s="24" t="str">
        <f t="shared" si="0"/>
        <v/>
      </c>
      <c r="C34" s="25" t="str">
        <f t="shared" si="4"/>
        <v/>
      </c>
      <c r="D34" s="25" t="str">
        <f t="shared" si="7"/>
        <v/>
      </c>
      <c r="E34" s="26" t="e">
        <f t="shared" si="1"/>
        <v>#VALUE!</v>
      </c>
      <c r="F34" s="25" t="e">
        <f t="shared" si="2"/>
        <v>#VALUE!</v>
      </c>
      <c r="G34" s="25" t="str">
        <f t="shared" si="5"/>
        <v/>
      </c>
      <c r="H34" s="25" t="str">
        <f t="shared" si="6"/>
        <v/>
      </c>
      <c r="I34" s="25" t="e">
        <f t="shared" si="3"/>
        <v>#VALUE!</v>
      </c>
      <c r="J34" s="25">
        <f>SUM($H$14:$H34)</f>
        <v>0</v>
      </c>
      <c r="K34" s="20"/>
      <c r="L34" s="20"/>
    </row>
    <row r="35" spans="1:12" x14ac:dyDescent="0.25">
      <c r="A35" s="23" t="str">
        <f>IF(Values_Entered,A34+1,"")</f>
        <v/>
      </c>
      <c r="B35" s="24" t="str">
        <f t="shared" si="0"/>
        <v/>
      </c>
      <c r="C35" s="25" t="str">
        <f t="shared" si="4"/>
        <v/>
      </c>
      <c r="D35" s="25" t="str">
        <f t="shared" si="7"/>
        <v/>
      </c>
      <c r="E35" s="26" t="e">
        <f t="shared" si="1"/>
        <v>#VALUE!</v>
      </c>
      <c r="F35" s="25" t="e">
        <f t="shared" si="2"/>
        <v>#VALUE!</v>
      </c>
      <c r="G35" s="25" t="str">
        <f t="shared" si="5"/>
        <v/>
      </c>
      <c r="H35" s="25" t="str">
        <f t="shared" si="6"/>
        <v/>
      </c>
      <c r="I35" s="25" t="e">
        <f t="shared" si="3"/>
        <v>#VALUE!</v>
      </c>
      <c r="J35" s="25">
        <f>SUM($H$14:$H35)</f>
        <v>0</v>
      </c>
      <c r="K35" s="20"/>
      <c r="L35" s="20"/>
    </row>
    <row r="36" spans="1:12" x14ac:dyDescent="0.25">
      <c r="A36" s="23" t="str">
        <f>IF(Values_Entered,A35+1,"")</f>
        <v/>
      </c>
      <c r="B36" s="24" t="str">
        <f t="shared" si="0"/>
        <v/>
      </c>
      <c r="C36" s="25" t="str">
        <f t="shared" si="4"/>
        <v/>
      </c>
      <c r="D36" s="25" t="str">
        <f t="shared" si="7"/>
        <v/>
      </c>
      <c r="E36" s="26" t="e">
        <f t="shared" si="1"/>
        <v>#VALUE!</v>
      </c>
      <c r="F36" s="25" t="e">
        <f t="shared" si="2"/>
        <v>#VALUE!</v>
      </c>
      <c r="G36" s="25" t="str">
        <f t="shared" si="5"/>
        <v/>
      </c>
      <c r="H36" s="25" t="str">
        <f t="shared" si="6"/>
        <v/>
      </c>
      <c r="I36" s="25" t="e">
        <f t="shared" si="3"/>
        <v>#VALUE!</v>
      </c>
      <c r="J36" s="25">
        <f>SUM($H$14:$H36)</f>
        <v>0</v>
      </c>
      <c r="K36" s="20"/>
      <c r="L36" s="20"/>
    </row>
    <row r="37" spans="1:12" x14ac:dyDescent="0.25">
      <c r="A37" s="23" t="str">
        <f>IF(Values_Entered,A36+1,"")</f>
        <v/>
      </c>
      <c r="B37" s="24" t="str">
        <f t="shared" si="0"/>
        <v/>
      </c>
      <c r="C37" s="25" t="str">
        <f t="shared" si="4"/>
        <v/>
      </c>
      <c r="D37" s="25" t="str">
        <f t="shared" si="7"/>
        <v/>
      </c>
      <c r="E37" s="26" t="e">
        <f t="shared" si="1"/>
        <v>#VALUE!</v>
      </c>
      <c r="F37" s="25" t="e">
        <f t="shared" si="2"/>
        <v>#VALUE!</v>
      </c>
      <c r="G37" s="25" t="str">
        <f t="shared" si="5"/>
        <v/>
      </c>
      <c r="H37" s="25" t="str">
        <f t="shared" si="6"/>
        <v/>
      </c>
      <c r="I37" s="25" t="e">
        <f t="shared" si="3"/>
        <v>#VALUE!</v>
      </c>
      <c r="J37" s="25">
        <f>SUM($H$14:$H37)</f>
        <v>0</v>
      </c>
      <c r="K37" s="20"/>
      <c r="L37" s="20"/>
    </row>
    <row r="38" spans="1:12" x14ac:dyDescent="0.25">
      <c r="A38" s="23" t="str">
        <f>IF(Values_Entered,A37+1,"")</f>
        <v/>
      </c>
      <c r="B38" s="24" t="str">
        <f t="shared" si="0"/>
        <v/>
      </c>
      <c r="C38" s="25" t="str">
        <f t="shared" si="4"/>
        <v/>
      </c>
      <c r="D38" s="25" t="str">
        <f t="shared" si="7"/>
        <v/>
      </c>
      <c r="E38" s="26" t="e">
        <f t="shared" si="1"/>
        <v>#VALUE!</v>
      </c>
      <c r="F38" s="25" t="e">
        <f t="shared" si="2"/>
        <v>#VALUE!</v>
      </c>
      <c r="G38" s="25" t="str">
        <f t="shared" si="5"/>
        <v/>
      </c>
      <c r="H38" s="25" t="str">
        <f t="shared" si="6"/>
        <v/>
      </c>
      <c r="I38" s="25" t="e">
        <f t="shared" si="3"/>
        <v>#VALUE!</v>
      </c>
      <c r="J38" s="25">
        <f>SUM($H$14:$H38)</f>
        <v>0</v>
      </c>
      <c r="K38" s="20"/>
      <c r="L38" s="20"/>
    </row>
    <row r="39" spans="1:12" x14ac:dyDescent="0.25">
      <c r="A39" s="23" t="str">
        <f>IF(Values_Entered,A38+1,"")</f>
        <v/>
      </c>
      <c r="B39" s="24" t="str">
        <f t="shared" si="0"/>
        <v/>
      </c>
      <c r="C39" s="25" t="str">
        <f t="shared" si="4"/>
        <v/>
      </c>
      <c r="D39" s="25" t="str">
        <f t="shared" si="7"/>
        <v/>
      </c>
      <c r="E39" s="26" t="e">
        <f t="shared" si="1"/>
        <v>#VALUE!</v>
      </c>
      <c r="F39" s="25" t="e">
        <f t="shared" si="2"/>
        <v>#VALUE!</v>
      </c>
      <c r="G39" s="25" t="str">
        <f t="shared" si="5"/>
        <v/>
      </c>
      <c r="H39" s="25" t="str">
        <f t="shared" si="6"/>
        <v/>
      </c>
      <c r="I39" s="25" t="e">
        <f t="shared" si="3"/>
        <v>#VALUE!</v>
      </c>
      <c r="J39" s="25">
        <f>SUM($H$14:$H39)</f>
        <v>0</v>
      </c>
      <c r="K39" s="20"/>
      <c r="L39" s="20"/>
    </row>
    <row r="40" spans="1:12" x14ac:dyDescent="0.25">
      <c r="A40" s="23" t="str">
        <f>IF(Values_Entered,A39+1,"")</f>
        <v/>
      </c>
      <c r="B40" s="24" t="str">
        <f t="shared" si="0"/>
        <v/>
      </c>
      <c r="C40" s="25" t="str">
        <f t="shared" si="4"/>
        <v/>
      </c>
      <c r="D40" s="25" t="str">
        <f t="shared" si="7"/>
        <v/>
      </c>
      <c r="E40" s="26" t="e">
        <f t="shared" si="1"/>
        <v>#VALUE!</v>
      </c>
      <c r="F40" s="25" t="e">
        <f t="shared" si="2"/>
        <v>#VALUE!</v>
      </c>
      <c r="G40" s="25" t="str">
        <f t="shared" si="5"/>
        <v/>
      </c>
      <c r="H40" s="25" t="str">
        <f t="shared" si="6"/>
        <v/>
      </c>
      <c r="I40" s="25" t="e">
        <f t="shared" si="3"/>
        <v>#VALUE!</v>
      </c>
      <c r="J40" s="25">
        <f>SUM($H$14:$H40)</f>
        <v>0</v>
      </c>
      <c r="K40" s="20"/>
      <c r="L40" s="20"/>
    </row>
    <row r="41" spans="1:12" x14ac:dyDescent="0.25">
      <c r="A41" s="23" t="str">
        <f>IF(Values_Entered,A40+1,"")</f>
        <v/>
      </c>
      <c r="B41" s="24" t="str">
        <f t="shared" si="0"/>
        <v/>
      </c>
      <c r="C41" s="25" t="str">
        <f t="shared" si="4"/>
        <v/>
      </c>
      <c r="D41" s="25" t="str">
        <f t="shared" si="7"/>
        <v/>
      </c>
      <c r="E41" s="26" t="e">
        <f t="shared" si="1"/>
        <v>#VALUE!</v>
      </c>
      <c r="F41" s="25" t="e">
        <f t="shared" si="2"/>
        <v>#VALUE!</v>
      </c>
      <c r="G41" s="25" t="str">
        <f t="shared" si="5"/>
        <v/>
      </c>
      <c r="H41" s="25" t="str">
        <f t="shared" si="6"/>
        <v/>
      </c>
      <c r="I41" s="25" t="e">
        <f t="shared" si="3"/>
        <v>#VALUE!</v>
      </c>
      <c r="J41" s="25">
        <f>SUM($H$14:$H41)</f>
        <v>0</v>
      </c>
      <c r="K41" s="20"/>
      <c r="L41" s="20"/>
    </row>
    <row r="42" spans="1:12" x14ac:dyDescent="0.25">
      <c r="A42" s="23" t="str">
        <f>IF(Values_Entered,A41+1,"")</f>
        <v/>
      </c>
      <c r="B42" s="24" t="str">
        <f t="shared" si="0"/>
        <v/>
      </c>
      <c r="C42" s="25" t="str">
        <f t="shared" si="4"/>
        <v/>
      </c>
      <c r="D42" s="25" t="str">
        <f t="shared" si="7"/>
        <v/>
      </c>
      <c r="E42" s="26" t="e">
        <f t="shared" si="1"/>
        <v>#VALUE!</v>
      </c>
      <c r="F42" s="25" t="e">
        <f t="shared" si="2"/>
        <v>#VALUE!</v>
      </c>
      <c r="G42" s="25" t="str">
        <f t="shared" si="5"/>
        <v/>
      </c>
      <c r="H42" s="25" t="str">
        <f t="shared" si="6"/>
        <v/>
      </c>
      <c r="I42" s="25" t="e">
        <f t="shared" si="3"/>
        <v>#VALUE!</v>
      </c>
      <c r="J42" s="25">
        <f>SUM($H$14:$H42)</f>
        <v>0</v>
      </c>
      <c r="K42" s="20"/>
      <c r="L42" s="20"/>
    </row>
    <row r="43" spans="1:12" x14ac:dyDescent="0.25">
      <c r="A43" s="23" t="str">
        <f>IF(Values_Entered,A42+1,"")</f>
        <v/>
      </c>
      <c r="B43" s="24" t="str">
        <f t="shared" si="0"/>
        <v/>
      </c>
      <c r="C43" s="25" t="str">
        <f t="shared" si="4"/>
        <v/>
      </c>
      <c r="D43" s="25" t="str">
        <f t="shared" si="7"/>
        <v/>
      </c>
      <c r="E43" s="26" t="e">
        <f t="shared" si="1"/>
        <v>#VALUE!</v>
      </c>
      <c r="F43" s="25" t="e">
        <f t="shared" si="2"/>
        <v>#VALUE!</v>
      </c>
      <c r="G43" s="25" t="str">
        <f t="shared" si="5"/>
        <v/>
      </c>
      <c r="H43" s="25" t="str">
        <f t="shared" si="6"/>
        <v/>
      </c>
      <c r="I43" s="25" t="e">
        <f t="shared" si="3"/>
        <v>#VALUE!</v>
      </c>
      <c r="J43" s="25">
        <f>SUM($H$14:$H43)</f>
        <v>0</v>
      </c>
      <c r="K43" s="20"/>
      <c r="L43" s="20"/>
    </row>
    <row r="44" spans="1:12" x14ac:dyDescent="0.25">
      <c r="A44" s="23" t="str">
        <f>IF(Values_Entered,A43+1,"")</f>
        <v/>
      </c>
      <c r="B44" s="24" t="str">
        <f t="shared" si="0"/>
        <v/>
      </c>
      <c r="C44" s="25" t="str">
        <f t="shared" si="4"/>
        <v/>
      </c>
      <c r="D44" s="25" t="str">
        <f t="shared" si="7"/>
        <v/>
      </c>
      <c r="E44" s="26" t="e">
        <f t="shared" si="1"/>
        <v>#VALUE!</v>
      </c>
      <c r="F44" s="25" t="e">
        <f t="shared" si="2"/>
        <v>#VALUE!</v>
      </c>
      <c r="G44" s="25" t="str">
        <f t="shared" si="5"/>
        <v/>
      </c>
      <c r="H44" s="25" t="str">
        <f t="shared" si="6"/>
        <v/>
      </c>
      <c r="I44" s="25" t="e">
        <f t="shared" si="3"/>
        <v>#VALUE!</v>
      </c>
      <c r="J44" s="25">
        <f>SUM($H$14:$H44)</f>
        <v>0</v>
      </c>
      <c r="K44" s="20"/>
      <c r="L44" s="20"/>
    </row>
    <row r="45" spans="1:12" x14ac:dyDescent="0.25">
      <c r="A45" s="23" t="str">
        <f>IF(Values_Entered,A44+1,"")</f>
        <v/>
      </c>
      <c r="B45" s="24" t="str">
        <f t="shared" si="0"/>
        <v/>
      </c>
      <c r="C45" s="25" t="str">
        <f t="shared" si="4"/>
        <v/>
      </c>
      <c r="D45" s="25" t="str">
        <f t="shared" si="7"/>
        <v/>
      </c>
      <c r="E45" s="26" t="e">
        <f t="shared" si="1"/>
        <v>#VALUE!</v>
      </c>
      <c r="F45" s="25" t="e">
        <f t="shared" si="2"/>
        <v>#VALUE!</v>
      </c>
      <c r="G45" s="25" t="str">
        <f t="shared" si="5"/>
        <v/>
      </c>
      <c r="H45" s="25" t="str">
        <f t="shared" si="6"/>
        <v/>
      </c>
      <c r="I45" s="25" t="e">
        <f t="shared" si="3"/>
        <v>#VALUE!</v>
      </c>
      <c r="J45" s="25">
        <f>SUM($H$14:$H45)</f>
        <v>0</v>
      </c>
      <c r="K45" s="20"/>
      <c r="L45" s="20"/>
    </row>
    <row r="46" spans="1:12" x14ac:dyDescent="0.25">
      <c r="A46" s="23" t="str">
        <f>IF(Values_Entered,A45+1,"")</f>
        <v/>
      </c>
      <c r="B46" s="24" t="str">
        <f t="shared" si="0"/>
        <v/>
      </c>
      <c r="C46" s="25" t="str">
        <f t="shared" si="4"/>
        <v/>
      </c>
      <c r="D46" s="25" t="str">
        <f t="shared" si="7"/>
        <v/>
      </c>
      <c r="E46" s="26" t="e">
        <f t="shared" si="1"/>
        <v>#VALUE!</v>
      </c>
      <c r="F46" s="25" t="e">
        <f t="shared" si="2"/>
        <v>#VALUE!</v>
      </c>
      <c r="G46" s="25" t="str">
        <f t="shared" si="5"/>
        <v/>
      </c>
      <c r="H46" s="25" t="str">
        <f t="shared" si="6"/>
        <v/>
      </c>
      <c r="I46" s="25" t="e">
        <f t="shared" si="3"/>
        <v>#VALUE!</v>
      </c>
      <c r="J46" s="25">
        <f>SUM($H$14:$H46)</f>
        <v>0</v>
      </c>
      <c r="K46" s="20"/>
      <c r="L46" s="20"/>
    </row>
    <row r="47" spans="1:12" x14ac:dyDescent="0.25">
      <c r="A47" s="23" t="str">
        <f>IF(Values_Entered,A46+1,"")</f>
        <v/>
      </c>
      <c r="B47" s="24" t="str">
        <f t="shared" si="0"/>
        <v/>
      </c>
      <c r="C47" s="25" t="str">
        <f t="shared" si="4"/>
        <v/>
      </c>
      <c r="D47" s="25" t="str">
        <f t="shared" si="7"/>
        <v/>
      </c>
      <c r="E47" s="26" t="e">
        <f t="shared" si="1"/>
        <v>#VALUE!</v>
      </c>
      <c r="F47" s="25" t="e">
        <f t="shared" si="2"/>
        <v>#VALUE!</v>
      </c>
      <c r="G47" s="25" t="str">
        <f t="shared" si="5"/>
        <v/>
      </c>
      <c r="H47" s="25" t="str">
        <f t="shared" si="6"/>
        <v/>
      </c>
      <c r="I47" s="25" t="e">
        <f t="shared" si="3"/>
        <v>#VALUE!</v>
      </c>
      <c r="J47" s="25">
        <f>SUM($H$14:$H47)</f>
        <v>0</v>
      </c>
      <c r="K47" s="20"/>
      <c r="L47" s="20"/>
    </row>
    <row r="48" spans="1:12" x14ac:dyDescent="0.25">
      <c r="A48" s="23" t="str">
        <f>IF(Values_Entered,A47+1,"")</f>
        <v/>
      </c>
      <c r="B48" s="24" t="str">
        <f t="shared" si="0"/>
        <v/>
      </c>
      <c r="C48" s="25" t="str">
        <f t="shared" si="4"/>
        <v/>
      </c>
      <c r="D48" s="25" t="str">
        <f t="shared" si="7"/>
        <v/>
      </c>
      <c r="E48" s="26" t="e">
        <f t="shared" si="1"/>
        <v>#VALUE!</v>
      </c>
      <c r="F48" s="25" t="e">
        <f t="shared" si="2"/>
        <v>#VALUE!</v>
      </c>
      <c r="G48" s="25" t="str">
        <f t="shared" si="5"/>
        <v/>
      </c>
      <c r="H48" s="25" t="str">
        <f t="shared" si="6"/>
        <v/>
      </c>
      <c r="I48" s="25" t="e">
        <f t="shared" si="3"/>
        <v>#VALUE!</v>
      </c>
      <c r="J48" s="25">
        <f>SUM($H$14:$H48)</f>
        <v>0</v>
      </c>
      <c r="K48" s="20"/>
      <c r="L48" s="20"/>
    </row>
    <row r="49" spans="1:12" x14ac:dyDescent="0.25">
      <c r="A49" s="23" t="str">
        <f>IF(Values_Entered,A48+1,"")</f>
        <v/>
      </c>
      <c r="B49" s="24" t="str">
        <f t="shared" si="0"/>
        <v/>
      </c>
      <c r="C49" s="25" t="str">
        <f t="shared" si="4"/>
        <v/>
      </c>
      <c r="D49" s="25" t="str">
        <f t="shared" si="7"/>
        <v/>
      </c>
      <c r="E49" s="26" t="e">
        <f t="shared" si="1"/>
        <v>#VALUE!</v>
      </c>
      <c r="F49" s="25" t="e">
        <f t="shared" si="2"/>
        <v>#VALUE!</v>
      </c>
      <c r="G49" s="25" t="str">
        <f t="shared" si="5"/>
        <v/>
      </c>
      <c r="H49" s="25" t="str">
        <f t="shared" si="6"/>
        <v/>
      </c>
      <c r="I49" s="25" t="e">
        <f t="shared" si="3"/>
        <v>#VALUE!</v>
      </c>
      <c r="J49" s="25">
        <f>SUM($H$14:$H49)</f>
        <v>0</v>
      </c>
      <c r="K49" s="20"/>
      <c r="L49" s="20"/>
    </row>
    <row r="50" spans="1:12" x14ac:dyDescent="0.25">
      <c r="A50" s="23" t="str">
        <f>IF(Values_Entered,A49+1,"")</f>
        <v/>
      </c>
      <c r="B50" s="24" t="str">
        <f t="shared" si="0"/>
        <v/>
      </c>
      <c r="C50" s="25" t="str">
        <f t="shared" si="4"/>
        <v/>
      </c>
      <c r="D50" s="25" t="str">
        <f t="shared" si="7"/>
        <v/>
      </c>
      <c r="E50" s="26" t="e">
        <f t="shared" si="1"/>
        <v>#VALUE!</v>
      </c>
      <c r="F50" s="25" t="e">
        <f t="shared" si="2"/>
        <v>#VALUE!</v>
      </c>
      <c r="G50" s="25" t="str">
        <f t="shared" si="5"/>
        <v/>
      </c>
      <c r="H50" s="25" t="str">
        <f t="shared" si="6"/>
        <v/>
      </c>
      <c r="I50" s="25" t="e">
        <f t="shared" si="3"/>
        <v>#VALUE!</v>
      </c>
      <c r="J50" s="25">
        <f>SUM($H$14:$H50)</f>
        <v>0</v>
      </c>
      <c r="K50" s="20"/>
      <c r="L50" s="20"/>
    </row>
    <row r="51" spans="1:12" x14ac:dyDescent="0.25">
      <c r="A51" s="23" t="str">
        <f>IF(Values_Entered,A50+1,"")</f>
        <v/>
      </c>
      <c r="B51" s="24" t="str">
        <f t="shared" si="0"/>
        <v/>
      </c>
      <c r="C51" s="25" t="str">
        <f t="shared" si="4"/>
        <v/>
      </c>
      <c r="D51" s="25" t="str">
        <f t="shared" si="7"/>
        <v/>
      </c>
      <c r="E51" s="26" t="e">
        <f t="shared" si="1"/>
        <v>#VALUE!</v>
      </c>
      <c r="F51" s="25" t="e">
        <f t="shared" si="2"/>
        <v>#VALUE!</v>
      </c>
      <c r="G51" s="25" t="str">
        <f t="shared" si="5"/>
        <v/>
      </c>
      <c r="H51" s="25" t="str">
        <f t="shared" si="6"/>
        <v/>
      </c>
      <c r="I51" s="25" t="e">
        <f t="shared" si="3"/>
        <v>#VALUE!</v>
      </c>
      <c r="J51" s="25">
        <f>SUM($H$14:$H51)</f>
        <v>0</v>
      </c>
      <c r="K51" s="20"/>
      <c r="L51" s="20"/>
    </row>
    <row r="52" spans="1:12" x14ac:dyDescent="0.25">
      <c r="A52" s="23" t="str">
        <f>IF(Values_Entered,A51+1,"")</f>
        <v/>
      </c>
      <c r="B52" s="24" t="str">
        <f t="shared" si="0"/>
        <v/>
      </c>
      <c r="C52" s="25" t="str">
        <f t="shared" si="4"/>
        <v/>
      </c>
      <c r="D52" s="25" t="str">
        <f t="shared" si="7"/>
        <v/>
      </c>
      <c r="E52" s="26" t="e">
        <f t="shared" si="1"/>
        <v>#VALUE!</v>
      </c>
      <c r="F52" s="25" t="e">
        <f t="shared" si="2"/>
        <v>#VALUE!</v>
      </c>
      <c r="G52" s="25" t="str">
        <f t="shared" si="5"/>
        <v/>
      </c>
      <c r="H52" s="25" t="str">
        <f t="shared" si="6"/>
        <v/>
      </c>
      <c r="I52" s="25" t="e">
        <f t="shared" si="3"/>
        <v>#VALUE!</v>
      </c>
      <c r="J52" s="25">
        <f>SUM($H$14:$H52)</f>
        <v>0</v>
      </c>
      <c r="K52" s="20"/>
      <c r="L52" s="20"/>
    </row>
    <row r="53" spans="1:12" x14ac:dyDescent="0.25">
      <c r="A53" s="23" t="str">
        <f>IF(Values_Entered,A52+1,"")</f>
        <v/>
      </c>
      <c r="B53" s="24" t="str">
        <f t="shared" si="0"/>
        <v/>
      </c>
      <c r="C53" s="25" t="str">
        <f t="shared" si="4"/>
        <v/>
      </c>
      <c r="D53" s="25" t="str">
        <f t="shared" si="7"/>
        <v/>
      </c>
      <c r="E53" s="26" t="e">
        <f t="shared" si="1"/>
        <v>#VALUE!</v>
      </c>
      <c r="F53" s="25" t="e">
        <f t="shared" si="2"/>
        <v>#VALUE!</v>
      </c>
      <c r="G53" s="25" t="str">
        <f t="shared" si="5"/>
        <v/>
      </c>
      <c r="H53" s="25" t="str">
        <f t="shared" si="6"/>
        <v/>
      </c>
      <c r="I53" s="25" t="e">
        <f t="shared" si="3"/>
        <v>#VALUE!</v>
      </c>
      <c r="J53" s="25">
        <f>SUM($H$14:$H53)</f>
        <v>0</v>
      </c>
      <c r="K53" s="20"/>
      <c r="L53" s="20"/>
    </row>
    <row r="54" spans="1:12" x14ac:dyDescent="0.25">
      <c r="A54" s="23" t="str">
        <f>IF(Values_Entered,A53+1,"")</f>
        <v/>
      </c>
      <c r="B54" s="24" t="str">
        <f t="shared" si="0"/>
        <v/>
      </c>
      <c r="C54" s="25" t="str">
        <f t="shared" si="4"/>
        <v/>
      </c>
      <c r="D54" s="25" t="str">
        <f t="shared" si="7"/>
        <v/>
      </c>
      <c r="E54" s="26" t="e">
        <f t="shared" si="1"/>
        <v>#VALUE!</v>
      </c>
      <c r="F54" s="25" t="e">
        <f t="shared" si="2"/>
        <v>#VALUE!</v>
      </c>
      <c r="G54" s="25" t="str">
        <f t="shared" si="5"/>
        <v/>
      </c>
      <c r="H54" s="25" t="str">
        <f t="shared" si="6"/>
        <v/>
      </c>
      <c r="I54" s="25" t="e">
        <f t="shared" si="3"/>
        <v>#VALUE!</v>
      </c>
      <c r="J54" s="25">
        <f>SUM($H$14:$H54)</f>
        <v>0</v>
      </c>
      <c r="K54" s="20"/>
      <c r="L54" s="20"/>
    </row>
    <row r="55" spans="1:12" x14ac:dyDescent="0.25">
      <c r="A55" s="23" t="str">
        <f>IF(Values_Entered,A54+1,"")</f>
        <v/>
      </c>
      <c r="B55" s="24" t="str">
        <f t="shared" si="0"/>
        <v/>
      </c>
      <c r="C55" s="25" t="str">
        <f t="shared" si="4"/>
        <v/>
      </c>
      <c r="D55" s="25" t="str">
        <f t="shared" si="7"/>
        <v/>
      </c>
      <c r="E55" s="26" t="e">
        <f t="shared" si="1"/>
        <v>#VALUE!</v>
      </c>
      <c r="F55" s="25" t="e">
        <f t="shared" si="2"/>
        <v>#VALUE!</v>
      </c>
      <c r="G55" s="25" t="str">
        <f t="shared" si="5"/>
        <v/>
      </c>
      <c r="H55" s="25" t="str">
        <f t="shared" si="6"/>
        <v/>
      </c>
      <c r="I55" s="25" t="e">
        <f t="shared" si="3"/>
        <v>#VALUE!</v>
      </c>
      <c r="J55" s="25">
        <f>SUM($H$14:$H55)</f>
        <v>0</v>
      </c>
      <c r="K55" s="20"/>
      <c r="L55" s="20"/>
    </row>
    <row r="56" spans="1:12" x14ac:dyDescent="0.25">
      <c r="A56" s="23" t="str">
        <f>IF(Values_Entered,A55+1,"")</f>
        <v/>
      </c>
      <c r="B56" s="24" t="str">
        <f t="shared" si="0"/>
        <v/>
      </c>
      <c r="C56" s="25" t="str">
        <f t="shared" si="4"/>
        <v/>
      </c>
      <c r="D56" s="25" t="str">
        <f t="shared" si="7"/>
        <v/>
      </c>
      <c r="E56" s="26" t="e">
        <f t="shared" si="1"/>
        <v>#VALUE!</v>
      </c>
      <c r="F56" s="25" t="e">
        <f t="shared" si="2"/>
        <v>#VALUE!</v>
      </c>
      <c r="G56" s="25" t="str">
        <f t="shared" si="5"/>
        <v/>
      </c>
      <c r="H56" s="25" t="str">
        <f t="shared" si="6"/>
        <v/>
      </c>
      <c r="I56" s="25" t="e">
        <f t="shared" si="3"/>
        <v>#VALUE!</v>
      </c>
      <c r="J56" s="25">
        <f>SUM($H$14:$H56)</f>
        <v>0</v>
      </c>
      <c r="K56" s="20"/>
      <c r="L56" s="20"/>
    </row>
    <row r="57" spans="1:12" x14ac:dyDescent="0.25">
      <c r="A57" s="23" t="str">
        <f>IF(Values_Entered,A56+1,"")</f>
        <v/>
      </c>
      <c r="B57" s="24" t="str">
        <f t="shared" si="0"/>
        <v/>
      </c>
      <c r="C57" s="25" t="str">
        <f t="shared" si="4"/>
        <v/>
      </c>
      <c r="D57" s="25" t="str">
        <f t="shared" si="7"/>
        <v/>
      </c>
      <c r="E57" s="26" t="e">
        <f t="shared" si="1"/>
        <v>#VALUE!</v>
      </c>
      <c r="F57" s="25" t="e">
        <f t="shared" si="2"/>
        <v>#VALUE!</v>
      </c>
      <c r="G57" s="25" t="str">
        <f t="shared" si="5"/>
        <v/>
      </c>
      <c r="H57" s="25" t="str">
        <f t="shared" si="6"/>
        <v/>
      </c>
      <c r="I57" s="25" t="e">
        <f t="shared" si="3"/>
        <v>#VALUE!</v>
      </c>
      <c r="J57" s="25">
        <f>SUM($H$14:$H57)</f>
        <v>0</v>
      </c>
      <c r="K57" s="20"/>
      <c r="L57" s="20"/>
    </row>
    <row r="58" spans="1:12" x14ac:dyDescent="0.25">
      <c r="A58" s="23" t="str">
        <f>IF(Values_Entered,A57+1,"")</f>
        <v/>
      </c>
      <c r="B58" s="24" t="str">
        <f t="shared" si="0"/>
        <v/>
      </c>
      <c r="C58" s="25" t="str">
        <f t="shared" si="4"/>
        <v/>
      </c>
      <c r="D58" s="25" t="str">
        <f t="shared" si="7"/>
        <v/>
      </c>
      <c r="E58" s="26" t="e">
        <f t="shared" si="1"/>
        <v>#VALUE!</v>
      </c>
      <c r="F58" s="25" t="e">
        <f t="shared" si="2"/>
        <v>#VALUE!</v>
      </c>
      <c r="G58" s="25" t="str">
        <f t="shared" si="5"/>
        <v/>
      </c>
      <c r="H58" s="25" t="str">
        <f t="shared" si="6"/>
        <v/>
      </c>
      <c r="I58" s="25" t="e">
        <f t="shared" si="3"/>
        <v>#VALUE!</v>
      </c>
      <c r="J58" s="25">
        <f>SUM($H$14:$H58)</f>
        <v>0</v>
      </c>
      <c r="K58" s="20"/>
      <c r="L58" s="20"/>
    </row>
    <row r="59" spans="1:12" x14ac:dyDescent="0.25">
      <c r="A59" s="23" t="str">
        <f>IF(Values_Entered,A58+1,"")</f>
        <v/>
      </c>
      <c r="B59" s="24" t="str">
        <f t="shared" si="0"/>
        <v/>
      </c>
      <c r="C59" s="25" t="str">
        <f t="shared" si="4"/>
        <v/>
      </c>
      <c r="D59" s="25" t="str">
        <f t="shared" si="7"/>
        <v/>
      </c>
      <c r="E59" s="26" t="e">
        <f t="shared" si="1"/>
        <v>#VALUE!</v>
      </c>
      <c r="F59" s="25" t="e">
        <f t="shared" si="2"/>
        <v>#VALUE!</v>
      </c>
      <c r="G59" s="25" t="str">
        <f t="shared" si="5"/>
        <v/>
      </c>
      <c r="H59" s="25" t="str">
        <f t="shared" si="6"/>
        <v/>
      </c>
      <c r="I59" s="25" t="e">
        <f t="shared" si="3"/>
        <v>#VALUE!</v>
      </c>
      <c r="J59" s="25">
        <f>SUM($H$14:$H59)</f>
        <v>0</v>
      </c>
      <c r="K59" s="20"/>
      <c r="L59" s="20"/>
    </row>
    <row r="60" spans="1:12" x14ac:dyDescent="0.25">
      <c r="A60" s="23" t="str">
        <f>IF(Values_Entered,A59+1,"")</f>
        <v/>
      </c>
      <c r="B60" s="24" t="str">
        <f t="shared" si="0"/>
        <v/>
      </c>
      <c r="C60" s="25" t="str">
        <f t="shared" si="4"/>
        <v/>
      </c>
      <c r="D60" s="25" t="str">
        <f t="shared" si="7"/>
        <v/>
      </c>
      <c r="E60" s="26" t="e">
        <f t="shared" si="1"/>
        <v>#VALUE!</v>
      </c>
      <c r="F60" s="25" t="e">
        <f t="shared" si="2"/>
        <v>#VALUE!</v>
      </c>
      <c r="G60" s="25" t="str">
        <f t="shared" si="5"/>
        <v/>
      </c>
      <c r="H60" s="25" t="str">
        <f t="shared" si="6"/>
        <v/>
      </c>
      <c r="I60" s="25" t="e">
        <f t="shared" si="3"/>
        <v>#VALUE!</v>
      </c>
      <c r="J60" s="25">
        <f>SUM($H$14:$H60)</f>
        <v>0</v>
      </c>
      <c r="K60" s="20"/>
      <c r="L60" s="20"/>
    </row>
    <row r="61" spans="1:12" x14ac:dyDescent="0.25">
      <c r="A61" s="23" t="str">
        <f>IF(Values_Entered,A60+1,"")</f>
        <v/>
      </c>
      <c r="B61" s="24" t="str">
        <f t="shared" si="0"/>
        <v/>
      </c>
      <c r="C61" s="25" t="str">
        <f t="shared" si="4"/>
        <v/>
      </c>
      <c r="D61" s="25" t="str">
        <f t="shared" si="7"/>
        <v/>
      </c>
      <c r="E61" s="26" t="e">
        <f t="shared" si="1"/>
        <v>#VALUE!</v>
      </c>
      <c r="F61" s="25" t="e">
        <f t="shared" si="2"/>
        <v>#VALUE!</v>
      </c>
      <c r="G61" s="25" t="str">
        <f t="shared" si="5"/>
        <v/>
      </c>
      <c r="H61" s="25" t="str">
        <f t="shared" si="6"/>
        <v/>
      </c>
      <c r="I61" s="25" t="e">
        <f t="shared" si="3"/>
        <v>#VALUE!</v>
      </c>
      <c r="J61" s="25">
        <f>SUM($H$14:$H61)</f>
        <v>0</v>
      </c>
      <c r="K61" s="20"/>
      <c r="L61" s="20"/>
    </row>
    <row r="62" spans="1:12" x14ac:dyDescent="0.25">
      <c r="A62" s="23" t="str">
        <f>IF(Values_Entered,A61+1,"")</f>
        <v/>
      </c>
      <c r="B62" s="24" t="str">
        <f t="shared" si="0"/>
        <v/>
      </c>
      <c r="C62" s="25" t="str">
        <f t="shared" si="4"/>
        <v/>
      </c>
      <c r="D62" s="25" t="str">
        <f t="shared" si="7"/>
        <v/>
      </c>
      <c r="E62" s="26" t="e">
        <f t="shared" si="1"/>
        <v>#VALUE!</v>
      </c>
      <c r="F62" s="25" t="e">
        <f t="shared" si="2"/>
        <v>#VALUE!</v>
      </c>
      <c r="G62" s="25" t="str">
        <f t="shared" si="5"/>
        <v/>
      </c>
      <c r="H62" s="25" t="str">
        <f t="shared" si="6"/>
        <v/>
      </c>
      <c r="I62" s="25" t="e">
        <f t="shared" si="3"/>
        <v>#VALUE!</v>
      </c>
      <c r="J62" s="25">
        <f>SUM($H$14:$H62)</f>
        <v>0</v>
      </c>
      <c r="K62" s="20"/>
      <c r="L62" s="20"/>
    </row>
    <row r="63" spans="1:12" x14ac:dyDescent="0.25">
      <c r="A63" s="23" t="str">
        <f>IF(Values_Entered,A62+1,"")</f>
        <v/>
      </c>
      <c r="B63" s="24" t="str">
        <f t="shared" si="0"/>
        <v/>
      </c>
      <c r="C63" s="25" t="str">
        <f t="shared" si="4"/>
        <v/>
      </c>
      <c r="D63" s="25" t="str">
        <f t="shared" si="7"/>
        <v/>
      </c>
      <c r="E63" s="26" t="e">
        <f t="shared" si="1"/>
        <v>#VALUE!</v>
      </c>
      <c r="F63" s="25" t="e">
        <f t="shared" si="2"/>
        <v>#VALUE!</v>
      </c>
      <c r="G63" s="25" t="str">
        <f t="shared" si="5"/>
        <v/>
      </c>
      <c r="H63" s="25" t="str">
        <f t="shared" si="6"/>
        <v/>
      </c>
      <c r="I63" s="25" t="e">
        <f t="shared" si="3"/>
        <v>#VALUE!</v>
      </c>
      <c r="J63" s="25">
        <f>SUM($H$14:$H63)</f>
        <v>0</v>
      </c>
      <c r="K63" s="20"/>
      <c r="L63" s="20"/>
    </row>
    <row r="64" spans="1:12" x14ac:dyDescent="0.25">
      <c r="A64" s="23" t="str">
        <f>IF(Values_Entered,A63+1,"")</f>
        <v/>
      </c>
      <c r="B64" s="24" t="str">
        <f t="shared" si="0"/>
        <v/>
      </c>
      <c r="C64" s="25" t="str">
        <f t="shared" si="4"/>
        <v/>
      </c>
      <c r="D64" s="25" t="str">
        <f t="shared" si="7"/>
        <v/>
      </c>
      <c r="E64" s="26" t="e">
        <f t="shared" si="1"/>
        <v>#VALUE!</v>
      </c>
      <c r="F64" s="25" t="e">
        <f t="shared" si="2"/>
        <v>#VALUE!</v>
      </c>
      <c r="G64" s="25" t="str">
        <f t="shared" si="5"/>
        <v/>
      </c>
      <c r="H64" s="25" t="str">
        <f t="shared" si="6"/>
        <v/>
      </c>
      <c r="I64" s="25" t="e">
        <f t="shared" si="3"/>
        <v>#VALUE!</v>
      </c>
      <c r="J64" s="25">
        <f>SUM($H$14:$H64)</f>
        <v>0</v>
      </c>
      <c r="K64" s="20"/>
      <c r="L64" s="20"/>
    </row>
    <row r="65" spans="1:12" x14ac:dyDescent="0.25">
      <c r="A65" s="23" t="str">
        <f>IF(Values_Entered,A64+1,"")</f>
        <v/>
      </c>
      <c r="B65" s="24" t="str">
        <f t="shared" si="0"/>
        <v/>
      </c>
      <c r="C65" s="25" t="str">
        <f t="shared" si="4"/>
        <v/>
      </c>
      <c r="D65" s="25" t="str">
        <f t="shared" si="7"/>
        <v/>
      </c>
      <c r="E65" s="26" t="e">
        <f t="shared" si="1"/>
        <v>#VALUE!</v>
      </c>
      <c r="F65" s="25" t="e">
        <f t="shared" si="2"/>
        <v>#VALUE!</v>
      </c>
      <c r="G65" s="25" t="str">
        <f t="shared" si="5"/>
        <v/>
      </c>
      <c r="H65" s="25" t="str">
        <f t="shared" si="6"/>
        <v/>
      </c>
      <c r="I65" s="25" t="e">
        <f t="shared" si="3"/>
        <v>#VALUE!</v>
      </c>
      <c r="J65" s="25">
        <f>SUM($H$14:$H65)</f>
        <v>0</v>
      </c>
      <c r="K65" s="20"/>
      <c r="L65" s="20"/>
    </row>
    <row r="66" spans="1:12" x14ac:dyDescent="0.25">
      <c r="A66" s="23" t="str">
        <f>IF(Values_Entered,A65+1,"")</f>
        <v/>
      </c>
      <c r="B66" s="24" t="str">
        <f t="shared" si="0"/>
        <v/>
      </c>
      <c r="C66" s="25" t="str">
        <f t="shared" si="4"/>
        <v/>
      </c>
      <c r="D66" s="25" t="str">
        <f t="shared" si="7"/>
        <v/>
      </c>
      <c r="E66" s="26" t="e">
        <f t="shared" si="1"/>
        <v>#VALUE!</v>
      </c>
      <c r="F66" s="25" t="e">
        <f t="shared" si="2"/>
        <v>#VALUE!</v>
      </c>
      <c r="G66" s="25" t="str">
        <f t="shared" si="5"/>
        <v/>
      </c>
      <c r="H66" s="25" t="str">
        <f t="shared" si="6"/>
        <v/>
      </c>
      <c r="I66" s="25" t="e">
        <f t="shared" si="3"/>
        <v>#VALUE!</v>
      </c>
      <c r="J66" s="25">
        <f>SUM($H$14:$H66)</f>
        <v>0</v>
      </c>
      <c r="K66" s="20"/>
      <c r="L66" s="20"/>
    </row>
    <row r="67" spans="1:12" x14ac:dyDescent="0.25">
      <c r="A67" s="23" t="str">
        <f>IF(Values_Entered,A66+1,"")</f>
        <v/>
      </c>
      <c r="B67" s="24" t="str">
        <f t="shared" si="0"/>
        <v/>
      </c>
      <c r="C67" s="25" t="str">
        <f t="shared" si="4"/>
        <v/>
      </c>
      <c r="D67" s="25" t="str">
        <f t="shared" si="7"/>
        <v/>
      </c>
      <c r="E67" s="26" t="e">
        <f t="shared" si="1"/>
        <v>#VALUE!</v>
      </c>
      <c r="F67" s="25" t="e">
        <f t="shared" si="2"/>
        <v>#VALUE!</v>
      </c>
      <c r="G67" s="25" t="str">
        <f t="shared" si="5"/>
        <v/>
      </c>
      <c r="H67" s="25" t="str">
        <f t="shared" si="6"/>
        <v/>
      </c>
      <c r="I67" s="25" t="e">
        <f t="shared" si="3"/>
        <v>#VALUE!</v>
      </c>
      <c r="J67" s="25">
        <f>SUM($H$14:$H67)</f>
        <v>0</v>
      </c>
      <c r="K67" s="20"/>
      <c r="L67" s="20"/>
    </row>
    <row r="68" spans="1:12" x14ac:dyDescent="0.25">
      <c r="A68" s="23" t="str">
        <f>IF(Values_Entered,A67+1,"")</f>
        <v/>
      </c>
      <c r="B68" s="24" t="str">
        <f t="shared" si="0"/>
        <v/>
      </c>
      <c r="C68" s="25" t="str">
        <f t="shared" si="4"/>
        <v/>
      </c>
      <c r="D68" s="25" t="str">
        <f t="shared" si="7"/>
        <v/>
      </c>
      <c r="E68" s="26" t="e">
        <f t="shared" si="1"/>
        <v>#VALUE!</v>
      </c>
      <c r="F68" s="25" t="e">
        <f t="shared" si="2"/>
        <v>#VALUE!</v>
      </c>
      <c r="G68" s="25" t="str">
        <f t="shared" si="5"/>
        <v/>
      </c>
      <c r="H68" s="25" t="str">
        <f t="shared" si="6"/>
        <v/>
      </c>
      <c r="I68" s="25" t="e">
        <f t="shared" si="3"/>
        <v>#VALUE!</v>
      </c>
      <c r="J68" s="25">
        <f>SUM($H$14:$H68)</f>
        <v>0</v>
      </c>
      <c r="K68" s="20"/>
      <c r="L68" s="20"/>
    </row>
    <row r="69" spans="1:12" x14ac:dyDescent="0.25">
      <c r="A69" s="23" t="str">
        <f>IF(Values_Entered,A68+1,"")</f>
        <v/>
      </c>
      <c r="B69" s="24" t="str">
        <f t="shared" si="0"/>
        <v/>
      </c>
      <c r="C69" s="25" t="str">
        <f t="shared" si="4"/>
        <v/>
      </c>
      <c r="D69" s="25" t="str">
        <f t="shared" si="7"/>
        <v/>
      </c>
      <c r="E69" s="26" t="e">
        <f t="shared" si="1"/>
        <v>#VALUE!</v>
      </c>
      <c r="F69" s="25" t="e">
        <f t="shared" si="2"/>
        <v>#VALUE!</v>
      </c>
      <c r="G69" s="25" t="str">
        <f t="shared" si="5"/>
        <v/>
      </c>
      <c r="H69" s="25" t="str">
        <f t="shared" si="6"/>
        <v/>
      </c>
      <c r="I69" s="25" t="e">
        <f t="shared" si="3"/>
        <v>#VALUE!</v>
      </c>
      <c r="J69" s="25">
        <f>SUM($H$14:$H69)</f>
        <v>0</v>
      </c>
      <c r="K69" s="20"/>
      <c r="L69" s="20"/>
    </row>
    <row r="70" spans="1:12" x14ac:dyDescent="0.25">
      <c r="A70" s="23" t="str">
        <f>IF(Values_Entered,A69+1,"")</f>
        <v/>
      </c>
      <c r="B70" s="24" t="str">
        <f t="shared" si="0"/>
        <v/>
      </c>
      <c r="C70" s="25" t="str">
        <f t="shared" si="4"/>
        <v/>
      </c>
      <c r="D70" s="25" t="str">
        <f t="shared" si="7"/>
        <v/>
      </c>
      <c r="E70" s="26" t="e">
        <f t="shared" si="1"/>
        <v>#VALUE!</v>
      </c>
      <c r="F70" s="25" t="e">
        <f t="shared" si="2"/>
        <v>#VALUE!</v>
      </c>
      <c r="G70" s="25" t="str">
        <f t="shared" si="5"/>
        <v/>
      </c>
      <c r="H70" s="25" t="str">
        <f t="shared" si="6"/>
        <v/>
      </c>
      <c r="I70" s="25" t="e">
        <f t="shared" si="3"/>
        <v>#VALUE!</v>
      </c>
      <c r="J70" s="25">
        <f>SUM($H$14:$H70)</f>
        <v>0</v>
      </c>
      <c r="K70" s="20"/>
      <c r="L70" s="20"/>
    </row>
    <row r="71" spans="1:12" x14ac:dyDescent="0.25">
      <c r="A71" s="23" t="str">
        <f>IF(Values_Entered,A70+1,"")</f>
        <v/>
      </c>
      <c r="B71" s="24" t="str">
        <f t="shared" si="0"/>
        <v/>
      </c>
      <c r="C71" s="25" t="str">
        <f t="shared" si="4"/>
        <v/>
      </c>
      <c r="D71" s="25" t="str">
        <f t="shared" si="7"/>
        <v/>
      </c>
      <c r="E71" s="26" t="e">
        <f t="shared" si="1"/>
        <v>#VALUE!</v>
      </c>
      <c r="F71" s="25" t="e">
        <f t="shared" si="2"/>
        <v>#VALUE!</v>
      </c>
      <c r="G71" s="25" t="str">
        <f t="shared" si="5"/>
        <v/>
      </c>
      <c r="H71" s="25" t="str">
        <f t="shared" si="6"/>
        <v/>
      </c>
      <c r="I71" s="25" t="e">
        <f t="shared" si="3"/>
        <v>#VALUE!</v>
      </c>
      <c r="J71" s="25">
        <f>SUM($H$14:$H71)</f>
        <v>0</v>
      </c>
      <c r="K71" s="20"/>
      <c r="L71" s="20"/>
    </row>
    <row r="72" spans="1:12" x14ac:dyDescent="0.25">
      <c r="A72" s="23" t="str">
        <f>IF(Values_Entered,A71+1,"")</f>
        <v/>
      </c>
      <c r="B72" s="24" t="str">
        <f t="shared" si="0"/>
        <v/>
      </c>
      <c r="C72" s="25" t="str">
        <f t="shared" si="4"/>
        <v/>
      </c>
      <c r="D72" s="25" t="str">
        <f t="shared" si="7"/>
        <v/>
      </c>
      <c r="E72" s="26" t="e">
        <f t="shared" si="1"/>
        <v>#VALUE!</v>
      </c>
      <c r="F72" s="25" t="e">
        <f t="shared" si="2"/>
        <v>#VALUE!</v>
      </c>
      <c r="G72" s="25" t="str">
        <f t="shared" si="5"/>
        <v/>
      </c>
      <c r="H72" s="25" t="str">
        <f t="shared" si="6"/>
        <v/>
      </c>
      <c r="I72" s="25" t="e">
        <f t="shared" si="3"/>
        <v>#VALUE!</v>
      </c>
      <c r="J72" s="25">
        <f>SUM($H$14:$H72)</f>
        <v>0</v>
      </c>
      <c r="K72" s="20"/>
      <c r="L72" s="20"/>
    </row>
    <row r="73" spans="1:12" x14ac:dyDescent="0.25">
      <c r="A73" s="23" t="str">
        <f>IF(Values_Entered,A72+1,"")</f>
        <v/>
      </c>
      <c r="B73" s="24" t="str">
        <f t="shared" si="0"/>
        <v/>
      </c>
      <c r="C73" s="25" t="str">
        <f t="shared" si="4"/>
        <v/>
      </c>
      <c r="D73" s="25" t="str">
        <f t="shared" si="7"/>
        <v/>
      </c>
      <c r="E73" s="26" t="e">
        <f t="shared" si="1"/>
        <v>#VALUE!</v>
      </c>
      <c r="F73" s="25" t="e">
        <f t="shared" si="2"/>
        <v>#VALUE!</v>
      </c>
      <c r="G73" s="25" t="str">
        <f t="shared" si="5"/>
        <v/>
      </c>
      <c r="H73" s="25" t="str">
        <f t="shared" si="6"/>
        <v/>
      </c>
      <c r="I73" s="25" t="e">
        <f t="shared" si="3"/>
        <v>#VALUE!</v>
      </c>
      <c r="J73" s="25">
        <f>SUM($H$14:$H73)</f>
        <v>0</v>
      </c>
      <c r="K73" s="20"/>
      <c r="L73" s="20"/>
    </row>
    <row r="74" spans="1:12" x14ac:dyDescent="0.25">
      <c r="A74" s="23" t="str">
        <f>IF(Values_Entered,A73+1,"")</f>
        <v/>
      </c>
      <c r="B74" s="24" t="str">
        <f t="shared" si="0"/>
        <v/>
      </c>
      <c r="C74" s="25" t="str">
        <f t="shared" si="4"/>
        <v/>
      </c>
      <c r="D74" s="25" t="str">
        <f t="shared" si="7"/>
        <v/>
      </c>
      <c r="E74" s="26" t="e">
        <f t="shared" si="1"/>
        <v>#VALUE!</v>
      </c>
      <c r="F74" s="25" t="e">
        <f t="shared" si="2"/>
        <v>#VALUE!</v>
      </c>
      <c r="G74" s="25" t="str">
        <f t="shared" si="5"/>
        <v/>
      </c>
      <c r="H74" s="25" t="str">
        <f t="shared" si="6"/>
        <v/>
      </c>
      <c r="I74" s="25" t="e">
        <f t="shared" si="3"/>
        <v>#VALUE!</v>
      </c>
      <c r="J74" s="25">
        <f>SUM($H$14:$H74)</f>
        <v>0</v>
      </c>
      <c r="K74" s="20"/>
      <c r="L74" s="20"/>
    </row>
    <row r="75" spans="1:12" x14ac:dyDescent="0.25">
      <c r="A75" s="23" t="str">
        <f>IF(Values_Entered,A74+1,"")</f>
        <v/>
      </c>
      <c r="B75" s="24" t="str">
        <f t="shared" si="0"/>
        <v/>
      </c>
      <c r="C75" s="25" t="str">
        <f t="shared" si="4"/>
        <v/>
      </c>
      <c r="D75" s="25" t="str">
        <f t="shared" si="7"/>
        <v/>
      </c>
      <c r="E75" s="26" t="e">
        <f t="shared" si="1"/>
        <v>#VALUE!</v>
      </c>
      <c r="F75" s="25" t="e">
        <f t="shared" si="2"/>
        <v>#VALUE!</v>
      </c>
      <c r="G75" s="25" t="str">
        <f t="shared" si="5"/>
        <v/>
      </c>
      <c r="H75" s="25" t="str">
        <f t="shared" si="6"/>
        <v/>
      </c>
      <c r="I75" s="25" t="e">
        <f t="shared" si="3"/>
        <v>#VALUE!</v>
      </c>
      <c r="J75" s="25">
        <f>SUM($H$14:$H75)</f>
        <v>0</v>
      </c>
      <c r="K75" s="20"/>
      <c r="L75" s="20"/>
    </row>
    <row r="76" spans="1:12" x14ac:dyDescent="0.25">
      <c r="A76" s="23" t="str">
        <f>IF(Values_Entered,A75+1,"")</f>
        <v/>
      </c>
      <c r="B76" s="24" t="str">
        <f t="shared" si="0"/>
        <v/>
      </c>
      <c r="C76" s="25" t="str">
        <f t="shared" si="4"/>
        <v/>
      </c>
      <c r="D76" s="25" t="str">
        <f t="shared" si="7"/>
        <v/>
      </c>
      <c r="E76" s="26" t="e">
        <f t="shared" si="1"/>
        <v>#VALUE!</v>
      </c>
      <c r="F76" s="25" t="e">
        <f t="shared" si="2"/>
        <v>#VALUE!</v>
      </c>
      <c r="G76" s="25" t="str">
        <f t="shared" si="5"/>
        <v/>
      </c>
      <c r="H76" s="25" t="str">
        <f t="shared" si="6"/>
        <v/>
      </c>
      <c r="I76" s="25" t="e">
        <f t="shared" si="3"/>
        <v>#VALUE!</v>
      </c>
      <c r="J76" s="25">
        <f>SUM($H$14:$H76)</f>
        <v>0</v>
      </c>
      <c r="K76" s="20"/>
      <c r="L76" s="20"/>
    </row>
    <row r="77" spans="1:12" x14ac:dyDescent="0.25">
      <c r="A77" s="23" t="str">
        <f>IF(Values_Entered,A76+1,"")</f>
        <v/>
      </c>
      <c r="B77" s="24" t="str">
        <f t="shared" si="0"/>
        <v/>
      </c>
      <c r="C77" s="25" t="str">
        <f t="shared" si="4"/>
        <v/>
      </c>
      <c r="D77" s="25" t="str">
        <f t="shared" si="7"/>
        <v/>
      </c>
      <c r="E77" s="26" t="e">
        <f t="shared" si="1"/>
        <v>#VALUE!</v>
      </c>
      <c r="F77" s="25" t="e">
        <f t="shared" si="2"/>
        <v>#VALUE!</v>
      </c>
      <c r="G77" s="25" t="str">
        <f t="shared" si="5"/>
        <v/>
      </c>
      <c r="H77" s="25" t="str">
        <f t="shared" si="6"/>
        <v/>
      </c>
      <c r="I77" s="25" t="e">
        <f t="shared" si="3"/>
        <v>#VALUE!</v>
      </c>
      <c r="J77" s="25">
        <f>SUM($H$14:$H77)</f>
        <v>0</v>
      </c>
      <c r="K77" s="20"/>
      <c r="L77" s="20"/>
    </row>
    <row r="78" spans="1:12" x14ac:dyDescent="0.25">
      <c r="A78" s="23" t="str">
        <f>IF(Values_Entered,A77+1,"")</f>
        <v/>
      </c>
      <c r="B78" s="24" t="str">
        <f t="shared" ref="B78:B141" si="8">IF(Pay_Num&lt;&gt;"",DATE(YEAR(Loan_Start),MONTH(Loan_Start)+(Pay_Num)*12/Num_Pmt_Per_Year,DAY(Loan_Start)),"")</f>
        <v/>
      </c>
      <c r="C78" s="25" t="str">
        <f t="shared" si="4"/>
        <v/>
      </c>
      <c r="D78" s="25" t="str">
        <f t="shared" si="7"/>
        <v/>
      </c>
      <c r="E78" s="26" t="e">
        <f t="shared" ref="E78:E141" si="9">IF(AND(Pay_Num&lt;&gt;"",Sched_Pay+Scheduled_Extra_Payments&lt;Beg_Bal),Scheduled_Extra_Payments,IF(AND(Pay_Num&lt;&gt;"",Beg_Bal-Sched_Pay&gt;0),Beg_Bal-Sched_Pay,IF(Pay_Num&lt;&gt;"",0,"")))</f>
        <v>#VALUE!</v>
      </c>
      <c r="F78" s="25" t="e">
        <f t="shared" ref="F78:F141" si="10">IF(AND(Pay_Num&lt;&gt;"",Sched_Pay+Extra_Pay&lt;Beg_Bal),Sched_Pay+Extra_Pay,IF(Pay_Num&lt;&gt;"",Beg_Bal,""))</f>
        <v>#VALUE!</v>
      </c>
      <c r="G78" s="25" t="str">
        <f t="shared" si="5"/>
        <v/>
      </c>
      <c r="H78" s="25" t="str">
        <f t="shared" si="6"/>
        <v/>
      </c>
      <c r="I78" s="25" t="e">
        <f t="shared" ref="I78:I141" si="11">IF(AND(Pay_Num&lt;&gt;"",Sched_Pay+Extra_Pay&lt;Beg_Bal),Beg_Bal-Princ,IF(Pay_Num&lt;&gt;"",0,""))</f>
        <v>#VALUE!</v>
      </c>
      <c r="J78" s="25">
        <f>SUM($H$14:$H78)</f>
        <v>0</v>
      </c>
      <c r="K78" s="20"/>
      <c r="L78" s="20"/>
    </row>
    <row r="79" spans="1:12" x14ac:dyDescent="0.25">
      <c r="A79" s="23" t="str">
        <f>IF(Values_Entered,A78+1,"")</f>
        <v/>
      </c>
      <c r="B79" s="24" t="str">
        <f t="shared" si="8"/>
        <v/>
      </c>
      <c r="C79" s="25" t="str">
        <f t="shared" ref="C79:C142" si="12">IF(Pay_Num&lt;&gt;"",I78,"")</f>
        <v/>
      </c>
      <c r="D79" s="25" t="str">
        <f t="shared" si="7"/>
        <v/>
      </c>
      <c r="E79" s="26" t="e">
        <f t="shared" si="9"/>
        <v>#VALUE!</v>
      </c>
      <c r="F79" s="25" t="e">
        <f t="shared" si="10"/>
        <v>#VALUE!</v>
      </c>
      <c r="G79" s="25" t="str">
        <f t="shared" ref="G79:G142" si="13">IF(Pay_Num&lt;&gt;"",Total_Pay-Int,"")</f>
        <v/>
      </c>
      <c r="H79" s="25" t="str">
        <f t="shared" ref="H79:H142" si="14">IF(Pay_Num&lt;&gt;"",Beg_Bal*Interest_Rate/Num_Pmt_Per_Year,"")</f>
        <v/>
      </c>
      <c r="I79" s="25" t="e">
        <f t="shared" si="11"/>
        <v>#VALUE!</v>
      </c>
      <c r="J79" s="25">
        <f>SUM($H$14:$H79)</f>
        <v>0</v>
      </c>
      <c r="K79" s="20"/>
      <c r="L79" s="20"/>
    </row>
    <row r="80" spans="1:12" x14ac:dyDescent="0.25">
      <c r="A80" s="23" t="str">
        <f>IF(Values_Entered,A79+1,"")</f>
        <v/>
      </c>
      <c r="B80" s="24" t="str">
        <f t="shared" si="8"/>
        <v/>
      </c>
      <c r="C80" s="25" t="str">
        <f t="shared" si="12"/>
        <v/>
      </c>
      <c r="D80" s="25" t="str">
        <f t="shared" ref="D80:D143" si="15">IF(Pay_Num&lt;&gt;"",Scheduled_Monthly_Payment,"")</f>
        <v/>
      </c>
      <c r="E80" s="26" t="e">
        <f t="shared" si="9"/>
        <v>#VALUE!</v>
      </c>
      <c r="F80" s="25" t="e">
        <f t="shared" si="10"/>
        <v>#VALUE!</v>
      </c>
      <c r="G80" s="25" t="str">
        <f t="shared" si="13"/>
        <v/>
      </c>
      <c r="H80" s="25" t="str">
        <f t="shared" si="14"/>
        <v/>
      </c>
      <c r="I80" s="25" t="e">
        <f t="shared" si="11"/>
        <v>#VALUE!</v>
      </c>
      <c r="J80" s="25">
        <f>SUM($H$14:$H80)</f>
        <v>0</v>
      </c>
      <c r="K80" s="20"/>
      <c r="L80" s="20"/>
    </row>
    <row r="81" spans="1:12" x14ac:dyDescent="0.25">
      <c r="A81" s="23" t="str">
        <f>IF(Values_Entered,A80+1,"")</f>
        <v/>
      </c>
      <c r="B81" s="24" t="str">
        <f t="shared" si="8"/>
        <v/>
      </c>
      <c r="C81" s="25" t="str">
        <f t="shared" si="12"/>
        <v/>
      </c>
      <c r="D81" s="25" t="str">
        <f t="shared" si="15"/>
        <v/>
      </c>
      <c r="E81" s="26" t="e">
        <f t="shared" si="9"/>
        <v>#VALUE!</v>
      </c>
      <c r="F81" s="25" t="e">
        <f t="shared" si="10"/>
        <v>#VALUE!</v>
      </c>
      <c r="G81" s="25" t="str">
        <f t="shared" si="13"/>
        <v/>
      </c>
      <c r="H81" s="25" t="str">
        <f t="shared" si="14"/>
        <v/>
      </c>
      <c r="I81" s="25" t="e">
        <f t="shared" si="11"/>
        <v>#VALUE!</v>
      </c>
      <c r="J81" s="25">
        <f>SUM($H$14:$H81)</f>
        <v>0</v>
      </c>
      <c r="K81" s="20"/>
      <c r="L81" s="20"/>
    </row>
    <row r="82" spans="1:12" x14ac:dyDescent="0.25">
      <c r="A82" s="23" t="str">
        <f>IF(Values_Entered,A81+1,"")</f>
        <v/>
      </c>
      <c r="B82" s="24" t="str">
        <f t="shared" si="8"/>
        <v/>
      </c>
      <c r="C82" s="25" t="str">
        <f t="shared" si="12"/>
        <v/>
      </c>
      <c r="D82" s="25" t="str">
        <f t="shared" si="15"/>
        <v/>
      </c>
      <c r="E82" s="26" t="e">
        <f t="shared" si="9"/>
        <v>#VALUE!</v>
      </c>
      <c r="F82" s="25" t="e">
        <f t="shared" si="10"/>
        <v>#VALUE!</v>
      </c>
      <c r="G82" s="25" t="str">
        <f t="shared" si="13"/>
        <v/>
      </c>
      <c r="H82" s="25" t="str">
        <f t="shared" si="14"/>
        <v/>
      </c>
      <c r="I82" s="25" t="e">
        <f t="shared" si="11"/>
        <v>#VALUE!</v>
      </c>
      <c r="J82" s="25">
        <f>SUM($H$14:$H82)</f>
        <v>0</v>
      </c>
      <c r="K82" s="20"/>
      <c r="L82" s="20"/>
    </row>
    <row r="83" spans="1:12" x14ac:dyDescent="0.25">
      <c r="A83" s="23" t="str">
        <f>IF(Values_Entered,A82+1,"")</f>
        <v/>
      </c>
      <c r="B83" s="24" t="str">
        <f t="shared" si="8"/>
        <v/>
      </c>
      <c r="C83" s="25" t="str">
        <f t="shared" si="12"/>
        <v/>
      </c>
      <c r="D83" s="25" t="str">
        <f t="shared" si="15"/>
        <v/>
      </c>
      <c r="E83" s="26" t="e">
        <f t="shared" si="9"/>
        <v>#VALUE!</v>
      </c>
      <c r="F83" s="25" t="e">
        <f t="shared" si="10"/>
        <v>#VALUE!</v>
      </c>
      <c r="G83" s="25" t="str">
        <f t="shared" si="13"/>
        <v/>
      </c>
      <c r="H83" s="25" t="str">
        <f t="shared" si="14"/>
        <v/>
      </c>
      <c r="I83" s="25" t="e">
        <f t="shared" si="11"/>
        <v>#VALUE!</v>
      </c>
      <c r="J83" s="25">
        <f>SUM($H$14:$H83)</f>
        <v>0</v>
      </c>
      <c r="K83" s="20"/>
      <c r="L83" s="20"/>
    </row>
    <row r="84" spans="1:12" x14ac:dyDescent="0.25">
      <c r="A84" s="23" t="str">
        <f>IF(Values_Entered,A83+1,"")</f>
        <v/>
      </c>
      <c r="B84" s="24" t="str">
        <f t="shared" si="8"/>
        <v/>
      </c>
      <c r="C84" s="25" t="str">
        <f t="shared" si="12"/>
        <v/>
      </c>
      <c r="D84" s="25" t="str">
        <f t="shared" si="15"/>
        <v/>
      </c>
      <c r="E84" s="26" t="e">
        <f t="shared" si="9"/>
        <v>#VALUE!</v>
      </c>
      <c r="F84" s="25" t="e">
        <f t="shared" si="10"/>
        <v>#VALUE!</v>
      </c>
      <c r="G84" s="25" t="str">
        <f t="shared" si="13"/>
        <v/>
      </c>
      <c r="H84" s="25" t="str">
        <f t="shared" si="14"/>
        <v/>
      </c>
      <c r="I84" s="25" t="e">
        <f t="shared" si="11"/>
        <v>#VALUE!</v>
      </c>
      <c r="J84" s="25">
        <f>SUM($H$14:$H84)</f>
        <v>0</v>
      </c>
      <c r="K84" s="20"/>
      <c r="L84" s="20"/>
    </row>
    <row r="85" spans="1:12" x14ac:dyDescent="0.25">
      <c r="A85" s="23" t="str">
        <f>IF(Values_Entered,A84+1,"")</f>
        <v/>
      </c>
      <c r="B85" s="24" t="str">
        <f t="shared" si="8"/>
        <v/>
      </c>
      <c r="C85" s="25" t="str">
        <f t="shared" si="12"/>
        <v/>
      </c>
      <c r="D85" s="25" t="str">
        <f t="shared" si="15"/>
        <v/>
      </c>
      <c r="E85" s="26" t="e">
        <f t="shared" si="9"/>
        <v>#VALUE!</v>
      </c>
      <c r="F85" s="25" t="e">
        <f t="shared" si="10"/>
        <v>#VALUE!</v>
      </c>
      <c r="G85" s="25" t="str">
        <f t="shared" si="13"/>
        <v/>
      </c>
      <c r="H85" s="25" t="str">
        <f t="shared" si="14"/>
        <v/>
      </c>
      <c r="I85" s="25" t="e">
        <f t="shared" si="11"/>
        <v>#VALUE!</v>
      </c>
      <c r="J85" s="25">
        <f>SUM($H$14:$H85)</f>
        <v>0</v>
      </c>
      <c r="K85" s="20"/>
      <c r="L85" s="20"/>
    </row>
    <row r="86" spans="1:12" x14ac:dyDescent="0.25">
      <c r="A86" s="23" t="str">
        <f>IF(Values_Entered,A85+1,"")</f>
        <v/>
      </c>
      <c r="B86" s="24" t="str">
        <f t="shared" si="8"/>
        <v/>
      </c>
      <c r="C86" s="25" t="str">
        <f t="shared" si="12"/>
        <v/>
      </c>
      <c r="D86" s="25" t="str">
        <f t="shared" si="15"/>
        <v/>
      </c>
      <c r="E86" s="26" t="e">
        <f t="shared" si="9"/>
        <v>#VALUE!</v>
      </c>
      <c r="F86" s="25" t="e">
        <f t="shared" si="10"/>
        <v>#VALUE!</v>
      </c>
      <c r="G86" s="25" t="str">
        <f t="shared" si="13"/>
        <v/>
      </c>
      <c r="H86" s="25" t="str">
        <f t="shared" si="14"/>
        <v/>
      </c>
      <c r="I86" s="25" t="e">
        <f t="shared" si="11"/>
        <v>#VALUE!</v>
      </c>
      <c r="J86" s="25">
        <f>SUM($H$14:$H86)</f>
        <v>0</v>
      </c>
      <c r="K86" s="20"/>
      <c r="L86" s="20"/>
    </row>
    <row r="87" spans="1:12" x14ac:dyDescent="0.25">
      <c r="A87" s="23" t="str">
        <f>IF(Values_Entered,A86+1,"")</f>
        <v/>
      </c>
      <c r="B87" s="24" t="str">
        <f t="shared" si="8"/>
        <v/>
      </c>
      <c r="C87" s="25" t="str">
        <f t="shared" si="12"/>
        <v/>
      </c>
      <c r="D87" s="25" t="str">
        <f t="shared" si="15"/>
        <v/>
      </c>
      <c r="E87" s="26" t="e">
        <f t="shared" si="9"/>
        <v>#VALUE!</v>
      </c>
      <c r="F87" s="25" t="e">
        <f t="shared" si="10"/>
        <v>#VALUE!</v>
      </c>
      <c r="G87" s="25" t="str">
        <f t="shared" si="13"/>
        <v/>
      </c>
      <c r="H87" s="25" t="str">
        <f t="shared" si="14"/>
        <v/>
      </c>
      <c r="I87" s="25" t="e">
        <f t="shared" si="11"/>
        <v>#VALUE!</v>
      </c>
      <c r="J87" s="25">
        <f>SUM($H$14:$H87)</f>
        <v>0</v>
      </c>
      <c r="K87" s="20"/>
      <c r="L87" s="20"/>
    </row>
    <row r="88" spans="1:12" x14ac:dyDescent="0.25">
      <c r="A88" s="23" t="str">
        <f>IF(Values_Entered,A87+1,"")</f>
        <v/>
      </c>
      <c r="B88" s="24" t="str">
        <f t="shared" si="8"/>
        <v/>
      </c>
      <c r="C88" s="25" t="str">
        <f t="shared" si="12"/>
        <v/>
      </c>
      <c r="D88" s="25" t="str">
        <f t="shared" si="15"/>
        <v/>
      </c>
      <c r="E88" s="26" t="e">
        <f t="shared" si="9"/>
        <v>#VALUE!</v>
      </c>
      <c r="F88" s="25" t="e">
        <f t="shared" si="10"/>
        <v>#VALUE!</v>
      </c>
      <c r="G88" s="25" t="str">
        <f t="shared" si="13"/>
        <v/>
      </c>
      <c r="H88" s="25" t="str">
        <f t="shared" si="14"/>
        <v/>
      </c>
      <c r="I88" s="25" t="e">
        <f t="shared" si="11"/>
        <v>#VALUE!</v>
      </c>
      <c r="J88" s="25">
        <f>SUM($H$14:$H88)</f>
        <v>0</v>
      </c>
      <c r="K88" s="20"/>
      <c r="L88" s="20"/>
    </row>
    <row r="89" spans="1:12" x14ac:dyDescent="0.25">
      <c r="A89" s="23" t="str">
        <f>IF(Values_Entered,A88+1,"")</f>
        <v/>
      </c>
      <c r="B89" s="24" t="str">
        <f t="shared" si="8"/>
        <v/>
      </c>
      <c r="C89" s="25" t="str">
        <f t="shared" si="12"/>
        <v/>
      </c>
      <c r="D89" s="25" t="str">
        <f t="shared" si="15"/>
        <v/>
      </c>
      <c r="E89" s="26" t="e">
        <f t="shared" si="9"/>
        <v>#VALUE!</v>
      </c>
      <c r="F89" s="25" t="e">
        <f t="shared" si="10"/>
        <v>#VALUE!</v>
      </c>
      <c r="G89" s="25" t="str">
        <f t="shared" si="13"/>
        <v/>
      </c>
      <c r="H89" s="25" t="str">
        <f t="shared" si="14"/>
        <v/>
      </c>
      <c r="I89" s="25" t="e">
        <f t="shared" si="11"/>
        <v>#VALUE!</v>
      </c>
      <c r="J89" s="25">
        <f>SUM($H$14:$H89)</f>
        <v>0</v>
      </c>
      <c r="K89" s="20"/>
      <c r="L89" s="20"/>
    </row>
    <row r="90" spans="1:12" x14ac:dyDescent="0.25">
      <c r="A90" s="23" t="str">
        <f>IF(Values_Entered,A89+1,"")</f>
        <v/>
      </c>
      <c r="B90" s="24" t="str">
        <f t="shared" si="8"/>
        <v/>
      </c>
      <c r="C90" s="25" t="str">
        <f t="shared" si="12"/>
        <v/>
      </c>
      <c r="D90" s="25" t="str">
        <f t="shared" si="15"/>
        <v/>
      </c>
      <c r="E90" s="26" t="e">
        <f t="shared" si="9"/>
        <v>#VALUE!</v>
      </c>
      <c r="F90" s="25" t="e">
        <f t="shared" si="10"/>
        <v>#VALUE!</v>
      </c>
      <c r="G90" s="25" t="str">
        <f t="shared" si="13"/>
        <v/>
      </c>
      <c r="H90" s="25" t="str">
        <f t="shared" si="14"/>
        <v/>
      </c>
      <c r="I90" s="25" t="e">
        <f t="shared" si="11"/>
        <v>#VALUE!</v>
      </c>
      <c r="J90" s="25">
        <f>SUM($H$14:$H90)</f>
        <v>0</v>
      </c>
      <c r="K90" s="20"/>
      <c r="L90" s="20"/>
    </row>
    <row r="91" spans="1:12" x14ac:dyDescent="0.25">
      <c r="A91" s="23" t="str">
        <f>IF(Values_Entered,A90+1,"")</f>
        <v/>
      </c>
      <c r="B91" s="24" t="str">
        <f t="shared" si="8"/>
        <v/>
      </c>
      <c r="C91" s="25" t="str">
        <f t="shared" si="12"/>
        <v/>
      </c>
      <c r="D91" s="25" t="str">
        <f t="shared" si="15"/>
        <v/>
      </c>
      <c r="E91" s="26" t="e">
        <f t="shared" si="9"/>
        <v>#VALUE!</v>
      </c>
      <c r="F91" s="25" t="e">
        <f t="shared" si="10"/>
        <v>#VALUE!</v>
      </c>
      <c r="G91" s="25" t="str">
        <f t="shared" si="13"/>
        <v/>
      </c>
      <c r="H91" s="25" t="str">
        <f t="shared" si="14"/>
        <v/>
      </c>
      <c r="I91" s="25" t="e">
        <f t="shared" si="11"/>
        <v>#VALUE!</v>
      </c>
      <c r="J91" s="25">
        <f>SUM($H$14:$H91)</f>
        <v>0</v>
      </c>
      <c r="K91" s="20"/>
      <c r="L91" s="20"/>
    </row>
    <row r="92" spans="1:12" x14ac:dyDescent="0.25">
      <c r="A92" s="23" t="str">
        <f>IF(Values_Entered,A91+1,"")</f>
        <v/>
      </c>
      <c r="B92" s="24" t="str">
        <f t="shared" si="8"/>
        <v/>
      </c>
      <c r="C92" s="25" t="str">
        <f t="shared" si="12"/>
        <v/>
      </c>
      <c r="D92" s="25" t="str">
        <f t="shared" si="15"/>
        <v/>
      </c>
      <c r="E92" s="26" t="e">
        <f t="shared" si="9"/>
        <v>#VALUE!</v>
      </c>
      <c r="F92" s="25" t="e">
        <f t="shared" si="10"/>
        <v>#VALUE!</v>
      </c>
      <c r="G92" s="25" t="str">
        <f t="shared" si="13"/>
        <v/>
      </c>
      <c r="H92" s="25" t="str">
        <f t="shared" si="14"/>
        <v/>
      </c>
      <c r="I92" s="25" t="e">
        <f t="shared" si="11"/>
        <v>#VALUE!</v>
      </c>
      <c r="J92" s="25">
        <f>SUM($H$14:$H92)</f>
        <v>0</v>
      </c>
      <c r="K92" s="20"/>
      <c r="L92" s="20"/>
    </row>
    <row r="93" spans="1:12" x14ac:dyDescent="0.25">
      <c r="A93" s="23" t="str">
        <f>IF(Values_Entered,A92+1,"")</f>
        <v/>
      </c>
      <c r="B93" s="24" t="str">
        <f t="shared" si="8"/>
        <v/>
      </c>
      <c r="C93" s="25" t="str">
        <f t="shared" si="12"/>
        <v/>
      </c>
      <c r="D93" s="25" t="str">
        <f t="shared" si="15"/>
        <v/>
      </c>
      <c r="E93" s="26" t="e">
        <f t="shared" si="9"/>
        <v>#VALUE!</v>
      </c>
      <c r="F93" s="25" t="e">
        <f t="shared" si="10"/>
        <v>#VALUE!</v>
      </c>
      <c r="G93" s="25" t="str">
        <f t="shared" si="13"/>
        <v/>
      </c>
      <c r="H93" s="25" t="str">
        <f t="shared" si="14"/>
        <v/>
      </c>
      <c r="I93" s="25" t="e">
        <f t="shared" si="11"/>
        <v>#VALUE!</v>
      </c>
      <c r="J93" s="25">
        <f>SUM($H$14:$H93)</f>
        <v>0</v>
      </c>
      <c r="K93" s="20"/>
      <c r="L93" s="20"/>
    </row>
    <row r="94" spans="1:12" x14ac:dyDescent="0.25">
      <c r="A94" s="23" t="str">
        <f>IF(Values_Entered,A93+1,"")</f>
        <v/>
      </c>
      <c r="B94" s="24" t="str">
        <f t="shared" si="8"/>
        <v/>
      </c>
      <c r="C94" s="25" t="str">
        <f t="shared" si="12"/>
        <v/>
      </c>
      <c r="D94" s="25" t="str">
        <f t="shared" si="15"/>
        <v/>
      </c>
      <c r="E94" s="26" t="e">
        <f t="shared" si="9"/>
        <v>#VALUE!</v>
      </c>
      <c r="F94" s="25" t="e">
        <f t="shared" si="10"/>
        <v>#VALUE!</v>
      </c>
      <c r="G94" s="25" t="str">
        <f t="shared" si="13"/>
        <v/>
      </c>
      <c r="H94" s="25" t="str">
        <f t="shared" si="14"/>
        <v/>
      </c>
      <c r="I94" s="25" t="e">
        <f t="shared" si="11"/>
        <v>#VALUE!</v>
      </c>
      <c r="J94" s="25">
        <f>SUM($H$14:$H94)</f>
        <v>0</v>
      </c>
      <c r="K94" s="20"/>
      <c r="L94" s="20"/>
    </row>
    <row r="95" spans="1:12" x14ac:dyDescent="0.25">
      <c r="A95" s="23" t="str">
        <f>IF(Values_Entered,A94+1,"")</f>
        <v/>
      </c>
      <c r="B95" s="24" t="str">
        <f t="shared" si="8"/>
        <v/>
      </c>
      <c r="C95" s="25" t="str">
        <f t="shared" si="12"/>
        <v/>
      </c>
      <c r="D95" s="25" t="str">
        <f t="shared" si="15"/>
        <v/>
      </c>
      <c r="E95" s="26" t="e">
        <f t="shared" si="9"/>
        <v>#VALUE!</v>
      </c>
      <c r="F95" s="25" t="e">
        <f t="shared" si="10"/>
        <v>#VALUE!</v>
      </c>
      <c r="G95" s="25" t="str">
        <f t="shared" si="13"/>
        <v/>
      </c>
      <c r="H95" s="25" t="str">
        <f t="shared" si="14"/>
        <v/>
      </c>
      <c r="I95" s="25" t="e">
        <f t="shared" si="11"/>
        <v>#VALUE!</v>
      </c>
      <c r="J95" s="25">
        <f>SUM($H$14:$H95)</f>
        <v>0</v>
      </c>
      <c r="K95" s="20"/>
      <c r="L95" s="20"/>
    </row>
    <row r="96" spans="1:12" x14ac:dyDescent="0.25">
      <c r="A96" s="23" t="str">
        <f>IF(Values_Entered,A95+1,"")</f>
        <v/>
      </c>
      <c r="B96" s="24" t="str">
        <f t="shared" si="8"/>
        <v/>
      </c>
      <c r="C96" s="25" t="str">
        <f t="shared" si="12"/>
        <v/>
      </c>
      <c r="D96" s="25" t="str">
        <f t="shared" si="15"/>
        <v/>
      </c>
      <c r="E96" s="26" t="e">
        <f t="shared" si="9"/>
        <v>#VALUE!</v>
      </c>
      <c r="F96" s="25" t="e">
        <f t="shared" si="10"/>
        <v>#VALUE!</v>
      </c>
      <c r="G96" s="25" t="str">
        <f t="shared" si="13"/>
        <v/>
      </c>
      <c r="H96" s="25" t="str">
        <f t="shared" si="14"/>
        <v/>
      </c>
      <c r="I96" s="25" t="e">
        <f t="shared" si="11"/>
        <v>#VALUE!</v>
      </c>
      <c r="J96" s="25">
        <f>SUM($H$14:$H96)</f>
        <v>0</v>
      </c>
      <c r="K96" s="20"/>
      <c r="L96" s="20"/>
    </row>
    <row r="97" spans="1:12" x14ac:dyDescent="0.25">
      <c r="A97" s="23" t="str">
        <f>IF(Values_Entered,A96+1,"")</f>
        <v/>
      </c>
      <c r="B97" s="24" t="str">
        <f t="shared" si="8"/>
        <v/>
      </c>
      <c r="C97" s="25" t="str">
        <f t="shared" si="12"/>
        <v/>
      </c>
      <c r="D97" s="25" t="str">
        <f t="shared" si="15"/>
        <v/>
      </c>
      <c r="E97" s="26" t="e">
        <f t="shared" si="9"/>
        <v>#VALUE!</v>
      </c>
      <c r="F97" s="25" t="e">
        <f t="shared" si="10"/>
        <v>#VALUE!</v>
      </c>
      <c r="G97" s="25" t="str">
        <f t="shared" si="13"/>
        <v/>
      </c>
      <c r="H97" s="25" t="str">
        <f t="shared" si="14"/>
        <v/>
      </c>
      <c r="I97" s="25" t="e">
        <f t="shared" si="11"/>
        <v>#VALUE!</v>
      </c>
      <c r="J97" s="25">
        <f>SUM($H$14:$H97)</f>
        <v>0</v>
      </c>
      <c r="K97" s="20"/>
      <c r="L97" s="20"/>
    </row>
    <row r="98" spans="1:12" x14ac:dyDescent="0.25">
      <c r="A98" s="23" t="str">
        <f>IF(Values_Entered,A97+1,"")</f>
        <v/>
      </c>
      <c r="B98" s="24" t="str">
        <f t="shared" si="8"/>
        <v/>
      </c>
      <c r="C98" s="25" t="str">
        <f t="shared" si="12"/>
        <v/>
      </c>
      <c r="D98" s="25" t="str">
        <f t="shared" si="15"/>
        <v/>
      </c>
      <c r="E98" s="26" t="e">
        <f t="shared" si="9"/>
        <v>#VALUE!</v>
      </c>
      <c r="F98" s="25" t="e">
        <f t="shared" si="10"/>
        <v>#VALUE!</v>
      </c>
      <c r="G98" s="25" t="str">
        <f t="shared" si="13"/>
        <v/>
      </c>
      <c r="H98" s="25" t="str">
        <f t="shared" si="14"/>
        <v/>
      </c>
      <c r="I98" s="25" t="e">
        <f t="shared" si="11"/>
        <v>#VALUE!</v>
      </c>
      <c r="J98" s="25">
        <f>SUM($H$14:$H98)</f>
        <v>0</v>
      </c>
      <c r="K98" s="20"/>
      <c r="L98" s="20"/>
    </row>
    <row r="99" spans="1:12" x14ac:dyDescent="0.25">
      <c r="A99" s="23" t="str">
        <f>IF(Values_Entered,A98+1,"")</f>
        <v/>
      </c>
      <c r="B99" s="24" t="str">
        <f t="shared" si="8"/>
        <v/>
      </c>
      <c r="C99" s="25" t="str">
        <f t="shared" si="12"/>
        <v/>
      </c>
      <c r="D99" s="25" t="str">
        <f t="shared" si="15"/>
        <v/>
      </c>
      <c r="E99" s="26" t="e">
        <f t="shared" si="9"/>
        <v>#VALUE!</v>
      </c>
      <c r="F99" s="25" t="e">
        <f t="shared" si="10"/>
        <v>#VALUE!</v>
      </c>
      <c r="G99" s="25" t="str">
        <f t="shared" si="13"/>
        <v/>
      </c>
      <c r="H99" s="25" t="str">
        <f t="shared" si="14"/>
        <v/>
      </c>
      <c r="I99" s="25" t="e">
        <f t="shared" si="11"/>
        <v>#VALUE!</v>
      </c>
      <c r="J99" s="25">
        <f>SUM($H$14:$H99)</f>
        <v>0</v>
      </c>
      <c r="K99" s="20"/>
      <c r="L99" s="20"/>
    </row>
    <row r="100" spans="1:12" x14ac:dyDescent="0.25">
      <c r="A100" s="23" t="str">
        <f>IF(Values_Entered,A99+1,"")</f>
        <v/>
      </c>
      <c r="B100" s="24" t="str">
        <f t="shared" si="8"/>
        <v/>
      </c>
      <c r="C100" s="25" t="str">
        <f t="shared" si="12"/>
        <v/>
      </c>
      <c r="D100" s="25" t="str">
        <f t="shared" si="15"/>
        <v/>
      </c>
      <c r="E100" s="26" t="e">
        <f t="shared" si="9"/>
        <v>#VALUE!</v>
      </c>
      <c r="F100" s="25" t="e">
        <f t="shared" si="10"/>
        <v>#VALUE!</v>
      </c>
      <c r="G100" s="25" t="str">
        <f t="shared" si="13"/>
        <v/>
      </c>
      <c r="H100" s="25" t="str">
        <f t="shared" si="14"/>
        <v/>
      </c>
      <c r="I100" s="25" t="e">
        <f t="shared" si="11"/>
        <v>#VALUE!</v>
      </c>
      <c r="J100" s="25">
        <f>SUM($H$14:$H100)</f>
        <v>0</v>
      </c>
      <c r="K100" s="20"/>
      <c r="L100" s="20"/>
    </row>
    <row r="101" spans="1:12" x14ac:dyDescent="0.25">
      <c r="A101" s="23" t="str">
        <f>IF(Values_Entered,A100+1,"")</f>
        <v/>
      </c>
      <c r="B101" s="24" t="str">
        <f t="shared" si="8"/>
        <v/>
      </c>
      <c r="C101" s="25" t="str">
        <f t="shared" si="12"/>
        <v/>
      </c>
      <c r="D101" s="25" t="str">
        <f t="shared" si="15"/>
        <v/>
      </c>
      <c r="E101" s="26" t="e">
        <f t="shared" si="9"/>
        <v>#VALUE!</v>
      </c>
      <c r="F101" s="25" t="e">
        <f t="shared" si="10"/>
        <v>#VALUE!</v>
      </c>
      <c r="G101" s="25" t="str">
        <f t="shared" si="13"/>
        <v/>
      </c>
      <c r="H101" s="25" t="str">
        <f t="shared" si="14"/>
        <v/>
      </c>
      <c r="I101" s="25" t="e">
        <f t="shared" si="11"/>
        <v>#VALUE!</v>
      </c>
      <c r="J101" s="25">
        <f>SUM($H$14:$H101)</f>
        <v>0</v>
      </c>
      <c r="K101" s="20"/>
      <c r="L101" s="20"/>
    </row>
    <row r="102" spans="1:12" x14ac:dyDescent="0.25">
      <c r="A102" s="23" t="str">
        <f>IF(Values_Entered,A101+1,"")</f>
        <v/>
      </c>
      <c r="B102" s="24" t="str">
        <f t="shared" si="8"/>
        <v/>
      </c>
      <c r="C102" s="25" t="str">
        <f t="shared" si="12"/>
        <v/>
      </c>
      <c r="D102" s="25" t="str">
        <f t="shared" si="15"/>
        <v/>
      </c>
      <c r="E102" s="26" t="e">
        <f t="shared" si="9"/>
        <v>#VALUE!</v>
      </c>
      <c r="F102" s="25" t="e">
        <f t="shared" si="10"/>
        <v>#VALUE!</v>
      </c>
      <c r="G102" s="25" t="str">
        <f t="shared" si="13"/>
        <v/>
      </c>
      <c r="H102" s="25" t="str">
        <f t="shared" si="14"/>
        <v/>
      </c>
      <c r="I102" s="25" t="e">
        <f t="shared" si="11"/>
        <v>#VALUE!</v>
      </c>
      <c r="J102" s="25">
        <f>SUM($H$14:$H102)</f>
        <v>0</v>
      </c>
      <c r="K102" s="20"/>
      <c r="L102" s="20"/>
    </row>
    <row r="103" spans="1:12" x14ac:dyDescent="0.25">
      <c r="A103" s="23" t="str">
        <f>IF(Values_Entered,A102+1,"")</f>
        <v/>
      </c>
      <c r="B103" s="24" t="str">
        <f t="shared" si="8"/>
        <v/>
      </c>
      <c r="C103" s="25" t="str">
        <f t="shared" si="12"/>
        <v/>
      </c>
      <c r="D103" s="25" t="str">
        <f t="shared" si="15"/>
        <v/>
      </c>
      <c r="E103" s="26" t="e">
        <f t="shared" si="9"/>
        <v>#VALUE!</v>
      </c>
      <c r="F103" s="25" t="e">
        <f t="shared" si="10"/>
        <v>#VALUE!</v>
      </c>
      <c r="G103" s="25" t="str">
        <f t="shared" si="13"/>
        <v/>
      </c>
      <c r="H103" s="25" t="str">
        <f t="shared" si="14"/>
        <v/>
      </c>
      <c r="I103" s="25" t="e">
        <f t="shared" si="11"/>
        <v>#VALUE!</v>
      </c>
      <c r="J103" s="25">
        <f>SUM($H$14:$H103)</f>
        <v>0</v>
      </c>
      <c r="K103" s="20"/>
      <c r="L103" s="20"/>
    </row>
    <row r="104" spans="1:12" x14ac:dyDescent="0.25">
      <c r="A104" s="23" t="str">
        <f>IF(Values_Entered,A103+1,"")</f>
        <v/>
      </c>
      <c r="B104" s="24" t="str">
        <f t="shared" si="8"/>
        <v/>
      </c>
      <c r="C104" s="25" t="str">
        <f t="shared" si="12"/>
        <v/>
      </c>
      <c r="D104" s="25" t="str">
        <f t="shared" si="15"/>
        <v/>
      </c>
      <c r="E104" s="26" t="e">
        <f t="shared" si="9"/>
        <v>#VALUE!</v>
      </c>
      <c r="F104" s="25" t="e">
        <f t="shared" si="10"/>
        <v>#VALUE!</v>
      </c>
      <c r="G104" s="25" t="str">
        <f t="shared" si="13"/>
        <v/>
      </c>
      <c r="H104" s="25" t="str">
        <f t="shared" si="14"/>
        <v/>
      </c>
      <c r="I104" s="25" t="e">
        <f t="shared" si="11"/>
        <v>#VALUE!</v>
      </c>
      <c r="J104" s="25">
        <f>SUM($H$14:$H104)</f>
        <v>0</v>
      </c>
      <c r="K104" s="20"/>
      <c r="L104" s="20"/>
    </row>
    <row r="105" spans="1:12" x14ac:dyDescent="0.25">
      <c r="A105" s="23" t="str">
        <f>IF(Values_Entered,A104+1,"")</f>
        <v/>
      </c>
      <c r="B105" s="24" t="str">
        <f t="shared" si="8"/>
        <v/>
      </c>
      <c r="C105" s="25" t="str">
        <f t="shared" si="12"/>
        <v/>
      </c>
      <c r="D105" s="25" t="str">
        <f t="shared" si="15"/>
        <v/>
      </c>
      <c r="E105" s="26" t="e">
        <f t="shared" si="9"/>
        <v>#VALUE!</v>
      </c>
      <c r="F105" s="25" t="e">
        <f t="shared" si="10"/>
        <v>#VALUE!</v>
      </c>
      <c r="G105" s="25" t="str">
        <f t="shared" si="13"/>
        <v/>
      </c>
      <c r="H105" s="25" t="str">
        <f t="shared" si="14"/>
        <v/>
      </c>
      <c r="I105" s="25" t="e">
        <f t="shared" si="11"/>
        <v>#VALUE!</v>
      </c>
      <c r="J105" s="25">
        <f>SUM($H$14:$H105)</f>
        <v>0</v>
      </c>
      <c r="K105" s="20"/>
      <c r="L105" s="20"/>
    </row>
    <row r="106" spans="1:12" x14ac:dyDescent="0.25">
      <c r="A106" s="23" t="str">
        <f>IF(Values_Entered,A105+1,"")</f>
        <v/>
      </c>
      <c r="B106" s="24" t="str">
        <f t="shared" si="8"/>
        <v/>
      </c>
      <c r="C106" s="25" t="str">
        <f t="shared" si="12"/>
        <v/>
      </c>
      <c r="D106" s="25" t="str">
        <f t="shared" si="15"/>
        <v/>
      </c>
      <c r="E106" s="26" t="e">
        <f t="shared" si="9"/>
        <v>#VALUE!</v>
      </c>
      <c r="F106" s="25" t="e">
        <f t="shared" si="10"/>
        <v>#VALUE!</v>
      </c>
      <c r="G106" s="25" t="str">
        <f t="shared" si="13"/>
        <v/>
      </c>
      <c r="H106" s="25" t="str">
        <f t="shared" si="14"/>
        <v/>
      </c>
      <c r="I106" s="25" t="e">
        <f t="shared" si="11"/>
        <v>#VALUE!</v>
      </c>
      <c r="J106" s="25">
        <f>SUM($H$14:$H106)</f>
        <v>0</v>
      </c>
      <c r="K106" s="20"/>
      <c r="L106" s="20"/>
    </row>
    <row r="107" spans="1:12" x14ac:dyDescent="0.25">
      <c r="A107" s="23" t="str">
        <f>IF(Values_Entered,A106+1,"")</f>
        <v/>
      </c>
      <c r="B107" s="24" t="str">
        <f t="shared" si="8"/>
        <v/>
      </c>
      <c r="C107" s="25" t="str">
        <f t="shared" si="12"/>
        <v/>
      </c>
      <c r="D107" s="25" t="str">
        <f t="shared" si="15"/>
        <v/>
      </c>
      <c r="E107" s="26" t="e">
        <f t="shared" si="9"/>
        <v>#VALUE!</v>
      </c>
      <c r="F107" s="25" t="e">
        <f t="shared" si="10"/>
        <v>#VALUE!</v>
      </c>
      <c r="G107" s="25" t="str">
        <f t="shared" si="13"/>
        <v/>
      </c>
      <c r="H107" s="25" t="str">
        <f t="shared" si="14"/>
        <v/>
      </c>
      <c r="I107" s="25" t="e">
        <f t="shared" si="11"/>
        <v>#VALUE!</v>
      </c>
      <c r="J107" s="25">
        <f>SUM($H$14:$H107)</f>
        <v>0</v>
      </c>
      <c r="K107" s="20"/>
      <c r="L107" s="20"/>
    </row>
    <row r="108" spans="1:12" x14ac:dyDescent="0.25">
      <c r="A108" s="23" t="str">
        <f>IF(Values_Entered,A107+1,"")</f>
        <v/>
      </c>
      <c r="B108" s="24" t="str">
        <f t="shared" si="8"/>
        <v/>
      </c>
      <c r="C108" s="25" t="str">
        <f t="shared" si="12"/>
        <v/>
      </c>
      <c r="D108" s="25" t="str">
        <f t="shared" si="15"/>
        <v/>
      </c>
      <c r="E108" s="26" t="e">
        <f t="shared" si="9"/>
        <v>#VALUE!</v>
      </c>
      <c r="F108" s="25" t="e">
        <f t="shared" si="10"/>
        <v>#VALUE!</v>
      </c>
      <c r="G108" s="25" t="str">
        <f t="shared" si="13"/>
        <v/>
      </c>
      <c r="H108" s="25" t="str">
        <f t="shared" si="14"/>
        <v/>
      </c>
      <c r="I108" s="25" t="e">
        <f t="shared" si="11"/>
        <v>#VALUE!</v>
      </c>
      <c r="J108" s="25">
        <f>SUM($H$14:$H108)</f>
        <v>0</v>
      </c>
      <c r="K108" s="20"/>
      <c r="L108" s="20"/>
    </row>
    <row r="109" spans="1:12" x14ac:dyDescent="0.25">
      <c r="A109" s="23" t="str">
        <f>IF(Values_Entered,A108+1,"")</f>
        <v/>
      </c>
      <c r="B109" s="24" t="str">
        <f t="shared" si="8"/>
        <v/>
      </c>
      <c r="C109" s="25" t="str">
        <f t="shared" si="12"/>
        <v/>
      </c>
      <c r="D109" s="25" t="str">
        <f t="shared" si="15"/>
        <v/>
      </c>
      <c r="E109" s="26" t="e">
        <f t="shared" si="9"/>
        <v>#VALUE!</v>
      </c>
      <c r="F109" s="25" t="e">
        <f t="shared" si="10"/>
        <v>#VALUE!</v>
      </c>
      <c r="G109" s="25" t="str">
        <f t="shared" si="13"/>
        <v/>
      </c>
      <c r="H109" s="25" t="str">
        <f t="shared" si="14"/>
        <v/>
      </c>
      <c r="I109" s="25" t="e">
        <f t="shared" si="11"/>
        <v>#VALUE!</v>
      </c>
      <c r="J109" s="25">
        <f>SUM($H$14:$H109)</f>
        <v>0</v>
      </c>
      <c r="K109" s="20"/>
      <c r="L109" s="20"/>
    </row>
    <row r="110" spans="1:12" x14ac:dyDescent="0.25">
      <c r="A110" s="23" t="str">
        <f>IF(Values_Entered,A109+1,"")</f>
        <v/>
      </c>
      <c r="B110" s="24" t="str">
        <f t="shared" si="8"/>
        <v/>
      </c>
      <c r="C110" s="25" t="str">
        <f t="shared" si="12"/>
        <v/>
      </c>
      <c r="D110" s="25" t="str">
        <f t="shared" si="15"/>
        <v/>
      </c>
      <c r="E110" s="26" t="e">
        <f t="shared" si="9"/>
        <v>#VALUE!</v>
      </c>
      <c r="F110" s="25" t="e">
        <f t="shared" si="10"/>
        <v>#VALUE!</v>
      </c>
      <c r="G110" s="25" t="str">
        <f t="shared" si="13"/>
        <v/>
      </c>
      <c r="H110" s="25" t="str">
        <f t="shared" si="14"/>
        <v/>
      </c>
      <c r="I110" s="25" t="e">
        <f t="shared" si="11"/>
        <v>#VALUE!</v>
      </c>
      <c r="J110" s="25">
        <f>SUM($H$14:$H110)</f>
        <v>0</v>
      </c>
      <c r="K110" s="20"/>
      <c r="L110" s="20"/>
    </row>
    <row r="111" spans="1:12" x14ac:dyDescent="0.25">
      <c r="A111" s="23" t="str">
        <f>IF(Values_Entered,A110+1,"")</f>
        <v/>
      </c>
      <c r="B111" s="24" t="str">
        <f t="shared" si="8"/>
        <v/>
      </c>
      <c r="C111" s="25" t="str">
        <f t="shared" si="12"/>
        <v/>
      </c>
      <c r="D111" s="25" t="str">
        <f t="shared" si="15"/>
        <v/>
      </c>
      <c r="E111" s="26" t="e">
        <f t="shared" si="9"/>
        <v>#VALUE!</v>
      </c>
      <c r="F111" s="25" t="e">
        <f t="shared" si="10"/>
        <v>#VALUE!</v>
      </c>
      <c r="G111" s="25" t="str">
        <f t="shared" si="13"/>
        <v/>
      </c>
      <c r="H111" s="25" t="str">
        <f t="shared" si="14"/>
        <v/>
      </c>
      <c r="I111" s="25" t="e">
        <f t="shared" si="11"/>
        <v>#VALUE!</v>
      </c>
      <c r="J111" s="25">
        <f>SUM($H$14:$H111)</f>
        <v>0</v>
      </c>
      <c r="K111" s="20"/>
      <c r="L111" s="20"/>
    </row>
    <row r="112" spans="1:12" x14ac:dyDescent="0.25">
      <c r="A112" s="23" t="str">
        <f>IF(Values_Entered,A111+1,"")</f>
        <v/>
      </c>
      <c r="B112" s="24" t="str">
        <f t="shared" si="8"/>
        <v/>
      </c>
      <c r="C112" s="25" t="str">
        <f t="shared" si="12"/>
        <v/>
      </c>
      <c r="D112" s="25" t="str">
        <f t="shared" si="15"/>
        <v/>
      </c>
      <c r="E112" s="26" t="e">
        <f t="shared" si="9"/>
        <v>#VALUE!</v>
      </c>
      <c r="F112" s="25" t="e">
        <f t="shared" si="10"/>
        <v>#VALUE!</v>
      </c>
      <c r="G112" s="25" t="str">
        <f t="shared" si="13"/>
        <v/>
      </c>
      <c r="H112" s="25" t="str">
        <f t="shared" si="14"/>
        <v/>
      </c>
      <c r="I112" s="25" t="e">
        <f t="shared" si="11"/>
        <v>#VALUE!</v>
      </c>
      <c r="J112" s="25">
        <f>SUM($H$14:$H112)</f>
        <v>0</v>
      </c>
      <c r="K112" s="20"/>
      <c r="L112" s="20"/>
    </row>
    <row r="113" spans="1:12" x14ac:dyDescent="0.25">
      <c r="A113" s="23" t="str">
        <f>IF(Values_Entered,A112+1,"")</f>
        <v/>
      </c>
      <c r="B113" s="24" t="str">
        <f t="shared" si="8"/>
        <v/>
      </c>
      <c r="C113" s="25" t="str">
        <f t="shared" si="12"/>
        <v/>
      </c>
      <c r="D113" s="25" t="str">
        <f t="shared" si="15"/>
        <v/>
      </c>
      <c r="E113" s="26" t="e">
        <f t="shared" si="9"/>
        <v>#VALUE!</v>
      </c>
      <c r="F113" s="25" t="e">
        <f t="shared" si="10"/>
        <v>#VALUE!</v>
      </c>
      <c r="G113" s="25" t="str">
        <f t="shared" si="13"/>
        <v/>
      </c>
      <c r="H113" s="25" t="str">
        <f t="shared" si="14"/>
        <v/>
      </c>
      <c r="I113" s="25" t="e">
        <f t="shared" si="11"/>
        <v>#VALUE!</v>
      </c>
      <c r="J113" s="25">
        <f>SUM($H$14:$H113)</f>
        <v>0</v>
      </c>
      <c r="K113" s="20"/>
      <c r="L113" s="20"/>
    </row>
    <row r="114" spans="1:12" x14ac:dyDescent="0.25">
      <c r="A114" s="23" t="str">
        <f>IF(Values_Entered,A113+1,"")</f>
        <v/>
      </c>
      <c r="B114" s="24" t="str">
        <f t="shared" si="8"/>
        <v/>
      </c>
      <c r="C114" s="25" t="str">
        <f t="shared" si="12"/>
        <v/>
      </c>
      <c r="D114" s="25" t="str">
        <f t="shared" si="15"/>
        <v/>
      </c>
      <c r="E114" s="26" t="e">
        <f t="shared" si="9"/>
        <v>#VALUE!</v>
      </c>
      <c r="F114" s="25" t="e">
        <f t="shared" si="10"/>
        <v>#VALUE!</v>
      </c>
      <c r="G114" s="25" t="str">
        <f t="shared" si="13"/>
        <v/>
      </c>
      <c r="H114" s="25" t="str">
        <f t="shared" si="14"/>
        <v/>
      </c>
      <c r="I114" s="25" t="e">
        <f t="shared" si="11"/>
        <v>#VALUE!</v>
      </c>
      <c r="J114" s="25">
        <f>SUM($H$14:$H114)</f>
        <v>0</v>
      </c>
      <c r="K114" s="20"/>
      <c r="L114" s="20"/>
    </row>
    <row r="115" spans="1:12" x14ac:dyDescent="0.25">
      <c r="A115" s="23" t="str">
        <f>IF(Values_Entered,A114+1,"")</f>
        <v/>
      </c>
      <c r="B115" s="24" t="str">
        <f t="shared" si="8"/>
        <v/>
      </c>
      <c r="C115" s="25" t="str">
        <f t="shared" si="12"/>
        <v/>
      </c>
      <c r="D115" s="25" t="str">
        <f t="shared" si="15"/>
        <v/>
      </c>
      <c r="E115" s="26" t="e">
        <f t="shared" si="9"/>
        <v>#VALUE!</v>
      </c>
      <c r="F115" s="25" t="e">
        <f t="shared" si="10"/>
        <v>#VALUE!</v>
      </c>
      <c r="G115" s="25" t="str">
        <f t="shared" si="13"/>
        <v/>
      </c>
      <c r="H115" s="25" t="str">
        <f t="shared" si="14"/>
        <v/>
      </c>
      <c r="I115" s="25" t="e">
        <f t="shared" si="11"/>
        <v>#VALUE!</v>
      </c>
      <c r="J115" s="25">
        <f>SUM($H$14:$H115)</f>
        <v>0</v>
      </c>
      <c r="K115" s="20"/>
      <c r="L115" s="20"/>
    </row>
    <row r="116" spans="1:12" x14ac:dyDescent="0.25">
      <c r="A116" s="23" t="str">
        <f>IF(Values_Entered,A115+1,"")</f>
        <v/>
      </c>
      <c r="B116" s="24" t="str">
        <f t="shared" si="8"/>
        <v/>
      </c>
      <c r="C116" s="25" t="str">
        <f t="shared" si="12"/>
        <v/>
      </c>
      <c r="D116" s="25" t="str">
        <f t="shared" si="15"/>
        <v/>
      </c>
      <c r="E116" s="26" t="e">
        <f t="shared" si="9"/>
        <v>#VALUE!</v>
      </c>
      <c r="F116" s="25" t="e">
        <f t="shared" si="10"/>
        <v>#VALUE!</v>
      </c>
      <c r="G116" s="25" t="str">
        <f t="shared" si="13"/>
        <v/>
      </c>
      <c r="H116" s="25" t="str">
        <f t="shared" si="14"/>
        <v/>
      </c>
      <c r="I116" s="25" t="e">
        <f t="shared" si="11"/>
        <v>#VALUE!</v>
      </c>
      <c r="J116" s="25">
        <f>SUM($H$14:$H116)</f>
        <v>0</v>
      </c>
      <c r="K116" s="20"/>
      <c r="L116" s="20"/>
    </row>
    <row r="117" spans="1:12" x14ac:dyDescent="0.25">
      <c r="A117" s="23" t="str">
        <f>IF(Values_Entered,A116+1,"")</f>
        <v/>
      </c>
      <c r="B117" s="24" t="str">
        <f t="shared" si="8"/>
        <v/>
      </c>
      <c r="C117" s="25" t="str">
        <f t="shared" si="12"/>
        <v/>
      </c>
      <c r="D117" s="25" t="str">
        <f t="shared" si="15"/>
        <v/>
      </c>
      <c r="E117" s="26" t="e">
        <f t="shared" si="9"/>
        <v>#VALUE!</v>
      </c>
      <c r="F117" s="25" t="e">
        <f t="shared" si="10"/>
        <v>#VALUE!</v>
      </c>
      <c r="G117" s="25" t="str">
        <f t="shared" si="13"/>
        <v/>
      </c>
      <c r="H117" s="25" t="str">
        <f t="shared" si="14"/>
        <v/>
      </c>
      <c r="I117" s="25" t="e">
        <f t="shared" si="11"/>
        <v>#VALUE!</v>
      </c>
      <c r="J117" s="25">
        <f>SUM($H$14:$H117)</f>
        <v>0</v>
      </c>
      <c r="K117" s="20"/>
      <c r="L117" s="20"/>
    </row>
    <row r="118" spans="1:12" x14ac:dyDescent="0.25">
      <c r="A118" s="23" t="str">
        <f>IF(Values_Entered,A117+1,"")</f>
        <v/>
      </c>
      <c r="B118" s="24" t="str">
        <f t="shared" si="8"/>
        <v/>
      </c>
      <c r="C118" s="25" t="str">
        <f t="shared" si="12"/>
        <v/>
      </c>
      <c r="D118" s="25" t="str">
        <f t="shared" si="15"/>
        <v/>
      </c>
      <c r="E118" s="26" t="e">
        <f t="shared" si="9"/>
        <v>#VALUE!</v>
      </c>
      <c r="F118" s="25" t="e">
        <f t="shared" si="10"/>
        <v>#VALUE!</v>
      </c>
      <c r="G118" s="25" t="str">
        <f t="shared" si="13"/>
        <v/>
      </c>
      <c r="H118" s="25" t="str">
        <f t="shared" si="14"/>
        <v/>
      </c>
      <c r="I118" s="25" t="e">
        <f t="shared" si="11"/>
        <v>#VALUE!</v>
      </c>
      <c r="J118" s="25">
        <f>SUM($H$14:$H118)</f>
        <v>0</v>
      </c>
      <c r="K118" s="20"/>
      <c r="L118" s="20"/>
    </row>
    <row r="119" spans="1:12" x14ac:dyDescent="0.25">
      <c r="A119" s="23" t="str">
        <f>IF(Values_Entered,A118+1,"")</f>
        <v/>
      </c>
      <c r="B119" s="24" t="str">
        <f t="shared" si="8"/>
        <v/>
      </c>
      <c r="C119" s="25" t="str">
        <f t="shared" si="12"/>
        <v/>
      </c>
      <c r="D119" s="25" t="str">
        <f t="shared" si="15"/>
        <v/>
      </c>
      <c r="E119" s="26" t="e">
        <f t="shared" si="9"/>
        <v>#VALUE!</v>
      </c>
      <c r="F119" s="25" t="e">
        <f t="shared" si="10"/>
        <v>#VALUE!</v>
      </c>
      <c r="G119" s="25" t="str">
        <f t="shared" si="13"/>
        <v/>
      </c>
      <c r="H119" s="25" t="str">
        <f t="shared" si="14"/>
        <v/>
      </c>
      <c r="I119" s="25" t="e">
        <f t="shared" si="11"/>
        <v>#VALUE!</v>
      </c>
      <c r="J119" s="25">
        <f>SUM($H$14:$H119)</f>
        <v>0</v>
      </c>
      <c r="K119" s="20"/>
      <c r="L119" s="20"/>
    </row>
    <row r="120" spans="1:12" x14ac:dyDescent="0.25">
      <c r="A120" s="23" t="str">
        <f>IF(Values_Entered,A119+1,"")</f>
        <v/>
      </c>
      <c r="B120" s="24" t="str">
        <f t="shared" si="8"/>
        <v/>
      </c>
      <c r="C120" s="25" t="str">
        <f t="shared" si="12"/>
        <v/>
      </c>
      <c r="D120" s="25" t="str">
        <f t="shared" si="15"/>
        <v/>
      </c>
      <c r="E120" s="26" t="e">
        <f t="shared" si="9"/>
        <v>#VALUE!</v>
      </c>
      <c r="F120" s="25" t="e">
        <f t="shared" si="10"/>
        <v>#VALUE!</v>
      </c>
      <c r="G120" s="25" t="str">
        <f t="shared" si="13"/>
        <v/>
      </c>
      <c r="H120" s="25" t="str">
        <f t="shared" si="14"/>
        <v/>
      </c>
      <c r="I120" s="25" t="e">
        <f t="shared" si="11"/>
        <v>#VALUE!</v>
      </c>
      <c r="J120" s="25">
        <f>SUM($H$14:$H120)</f>
        <v>0</v>
      </c>
      <c r="K120" s="20"/>
      <c r="L120" s="20"/>
    </row>
    <row r="121" spans="1:12" x14ac:dyDescent="0.25">
      <c r="A121" s="23" t="str">
        <f>IF(Values_Entered,A120+1,"")</f>
        <v/>
      </c>
      <c r="B121" s="24" t="str">
        <f t="shared" si="8"/>
        <v/>
      </c>
      <c r="C121" s="25" t="str">
        <f t="shared" si="12"/>
        <v/>
      </c>
      <c r="D121" s="25" t="str">
        <f t="shared" si="15"/>
        <v/>
      </c>
      <c r="E121" s="26" t="e">
        <f t="shared" si="9"/>
        <v>#VALUE!</v>
      </c>
      <c r="F121" s="25" t="e">
        <f t="shared" si="10"/>
        <v>#VALUE!</v>
      </c>
      <c r="G121" s="25" t="str">
        <f t="shared" si="13"/>
        <v/>
      </c>
      <c r="H121" s="25" t="str">
        <f t="shared" si="14"/>
        <v/>
      </c>
      <c r="I121" s="25" t="e">
        <f t="shared" si="11"/>
        <v>#VALUE!</v>
      </c>
      <c r="J121" s="25">
        <f>SUM($H$14:$H121)</f>
        <v>0</v>
      </c>
      <c r="K121" s="20"/>
      <c r="L121" s="20"/>
    </row>
    <row r="122" spans="1:12" x14ac:dyDescent="0.25">
      <c r="A122" s="23" t="str">
        <f>IF(Values_Entered,A121+1,"")</f>
        <v/>
      </c>
      <c r="B122" s="24" t="str">
        <f t="shared" si="8"/>
        <v/>
      </c>
      <c r="C122" s="25" t="str">
        <f t="shared" si="12"/>
        <v/>
      </c>
      <c r="D122" s="25" t="str">
        <f t="shared" si="15"/>
        <v/>
      </c>
      <c r="E122" s="26" t="e">
        <f t="shared" si="9"/>
        <v>#VALUE!</v>
      </c>
      <c r="F122" s="25" t="e">
        <f t="shared" si="10"/>
        <v>#VALUE!</v>
      </c>
      <c r="G122" s="25" t="str">
        <f t="shared" si="13"/>
        <v/>
      </c>
      <c r="H122" s="25" t="str">
        <f t="shared" si="14"/>
        <v/>
      </c>
      <c r="I122" s="25" t="e">
        <f t="shared" si="11"/>
        <v>#VALUE!</v>
      </c>
      <c r="J122" s="25">
        <f>SUM($H$14:$H122)</f>
        <v>0</v>
      </c>
      <c r="K122" s="20"/>
      <c r="L122" s="20"/>
    </row>
    <row r="123" spans="1:12" x14ac:dyDescent="0.25">
      <c r="A123" s="23" t="str">
        <f>IF(Values_Entered,A122+1,"")</f>
        <v/>
      </c>
      <c r="B123" s="24" t="str">
        <f t="shared" si="8"/>
        <v/>
      </c>
      <c r="C123" s="25" t="str">
        <f t="shared" si="12"/>
        <v/>
      </c>
      <c r="D123" s="25" t="str">
        <f t="shared" si="15"/>
        <v/>
      </c>
      <c r="E123" s="26" t="e">
        <f t="shared" si="9"/>
        <v>#VALUE!</v>
      </c>
      <c r="F123" s="25" t="e">
        <f t="shared" si="10"/>
        <v>#VALUE!</v>
      </c>
      <c r="G123" s="25" t="str">
        <f t="shared" si="13"/>
        <v/>
      </c>
      <c r="H123" s="25" t="str">
        <f t="shared" si="14"/>
        <v/>
      </c>
      <c r="I123" s="25" t="e">
        <f t="shared" si="11"/>
        <v>#VALUE!</v>
      </c>
      <c r="J123" s="25">
        <f>SUM($H$14:$H123)</f>
        <v>0</v>
      </c>
      <c r="K123" s="20"/>
      <c r="L123" s="20"/>
    </row>
    <row r="124" spans="1:12" x14ac:dyDescent="0.25">
      <c r="A124" s="23" t="str">
        <f>IF(Values_Entered,A123+1,"")</f>
        <v/>
      </c>
      <c r="B124" s="24" t="str">
        <f t="shared" si="8"/>
        <v/>
      </c>
      <c r="C124" s="25" t="str">
        <f t="shared" si="12"/>
        <v/>
      </c>
      <c r="D124" s="25" t="str">
        <f t="shared" si="15"/>
        <v/>
      </c>
      <c r="E124" s="26" t="e">
        <f t="shared" si="9"/>
        <v>#VALUE!</v>
      </c>
      <c r="F124" s="25" t="e">
        <f t="shared" si="10"/>
        <v>#VALUE!</v>
      </c>
      <c r="G124" s="25" t="str">
        <f t="shared" si="13"/>
        <v/>
      </c>
      <c r="H124" s="25" t="str">
        <f t="shared" si="14"/>
        <v/>
      </c>
      <c r="I124" s="25" t="e">
        <f t="shared" si="11"/>
        <v>#VALUE!</v>
      </c>
      <c r="J124" s="25">
        <f>SUM($H$14:$H124)</f>
        <v>0</v>
      </c>
      <c r="K124" s="20"/>
      <c r="L124" s="20"/>
    </row>
    <row r="125" spans="1:12" x14ac:dyDescent="0.25">
      <c r="A125" s="23" t="str">
        <f>IF(Values_Entered,A124+1,"")</f>
        <v/>
      </c>
      <c r="B125" s="24" t="str">
        <f t="shared" si="8"/>
        <v/>
      </c>
      <c r="C125" s="25" t="str">
        <f t="shared" si="12"/>
        <v/>
      </c>
      <c r="D125" s="25" t="str">
        <f t="shared" si="15"/>
        <v/>
      </c>
      <c r="E125" s="26" t="e">
        <f t="shared" si="9"/>
        <v>#VALUE!</v>
      </c>
      <c r="F125" s="25" t="e">
        <f t="shared" si="10"/>
        <v>#VALUE!</v>
      </c>
      <c r="G125" s="25" t="str">
        <f t="shared" si="13"/>
        <v/>
      </c>
      <c r="H125" s="25" t="str">
        <f t="shared" si="14"/>
        <v/>
      </c>
      <c r="I125" s="25" t="e">
        <f t="shared" si="11"/>
        <v>#VALUE!</v>
      </c>
      <c r="J125" s="25">
        <f>SUM($H$14:$H125)</f>
        <v>0</v>
      </c>
      <c r="K125" s="20"/>
      <c r="L125" s="20"/>
    </row>
    <row r="126" spans="1:12" x14ac:dyDescent="0.25">
      <c r="A126" s="23" t="str">
        <f>IF(Values_Entered,A125+1,"")</f>
        <v/>
      </c>
      <c r="B126" s="24" t="str">
        <f t="shared" si="8"/>
        <v/>
      </c>
      <c r="C126" s="25" t="str">
        <f t="shared" si="12"/>
        <v/>
      </c>
      <c r="D126" s="25" t="str">
        <f t="shared" si="15"/>
        <v/>
      </c>
      <c r="E126" s="26" t="e">
        <f t="shared" si="9"/>
        <v>#VALUE!</v>
      </c>
      <c r="F126" s="25" t="e">
        <f t="shared" si="10"/>
        <v>#VALUE!</v>
      </c>
      <c r="G126" s="25" t="str">
        <f t="shared" si="13"/>
        <v/>
      </c>
      <c r="H126" s="25" t="str">
        <f t="shared" si="14"/>
        <v/>
      </c>
      <c r="I126" s="25" t="e">
        <f t="shared" si="11"/>
        <v>#VALUE!</v>
      </c>
      <c r="J126" s="25">
        <f>SUM($H$14:$H126)</f>
        <v>0</v>
      </c>
      <c r="K126" s="20"/>
      <c r="L126" s="20"/>
    </row>
    <row r="127" spans="1:12" x14ac:dyDescent="0.25">
      <c r="A127" s="23" t="str">
        <f>IF(Values_Entered,A126+1,"")</f>
        <v/>
      </c>
      <c r="B127" s="24" t="str">
        <f t="shared" si="8"/>
        <v/>
      </c>
      <c r="C127" s="25" t="str">
        <f t="shared" si="12"/>
        <v/>
      </c>
      <c r="D127" s="25" t="str">
        <f t="shared" si="15"/>
        <v/>
      </c>
      <c r="E127" s="26" t="e">
        <f t="shared" si="9"/>
        <v>#VALUE!</v>
      </c>
      <c r="F127" s="25" t="e">
        <f t="shared" si="10"/>
        <v>#VALUE!</v>
      </c>
      <c r="G127" s="25" t="str">
        <f t="shared" si="13"/>
        <v/>
      </c>
      <c r="H127" s="25" t="str">
        <f t="shared" si="14"/>
        <v/>
      </c>
      <c r="I127" s="25" t="e">
        <f t="shared" si="11"/>
        <v>#VALUE!</v>
      </c>
      <c r="J127" s="25">
        <f>SUM($H$14:$H127)</f>
        <v>0</v>
      </c>
      <c r="K127" s="20"/>
      <c r="L127" s="20"/>
    </row>
    <row r="128" spans="1:12" x14ac:dyDescent="0.25">
      <c r="A128" s="23" t="str">
        <f>IF(Values_Entered,A127+1,"")</f>
        <v/>
      </c>
      <c r="B128" s="24" t="str">
        <f t="shared" si="8"/>
        <v/>
      </c>
      <c r="C128" s="25" t="str">
        <f t="shared" si="12"/>
        <v/>
      </c>
      <c r="D128" s="25" t="str">
        <f t="shared" si="15"/>
        <v/>
      </c>
      <c r="E128" s="26" t="e">
        <f t="shared" si="9"/>
        <v>#VALUE!</v>
      </c>
      <c r="F128" s="25" t="e">
        <f t="shared" si="10"/>
        <v>#VALUE!</v>
      </c>
      <c r="G128" s="25" t="str">
        <f t="shared" si="13"/>
        <v/>
      </c>
      <c r="H128" s="25" t="str">
        <f t="shared" si="14"/>
        <v/>
      </c>
      <c r="I128" s="25" t="e">
        <f t="shared" si="11"/>
        <v>#VALUE!</v>
      </c>
      <c r="J128" s="25">
        <f>SUM($H$14:$H128)</f>
        <v>0</v>
      </c>
      <c r="K128" s="20"/>
      <c r="L128" s="20"/>
    </row>
    <row r="129" spans="1:12" x14ac:dyDescent="0.25">
      <c r="A129" s="23" t="str">
        <f>IF(Values_Entered,A128+1,"")</f>
        <v/>
      </c>
      <c r="B129" s="24" t="str">
        <f t="shared" si="8"/>
        <v/>
      </c>
      <c r="C129" s="25" t="str">
        <f t="shared" si="12"/>
        <v/>
      </c>
      <c r="D129" s="25" t="str">
        <f t="shared" si="15"/>
        <v/>
      </c>
      <c r="E129" s="26" t="e">
        <f t="shared" si="9"/>
        <v>#VALUE!</v>
      </c>
      <c r="F129" s="25" t="e">
        <f t="shared" si="10"/>
        <v>#VALUE!</v>
      </c>
      <c r="G129" s="25" t="str">
        <f t="shared" si="13"/>
        <v/>
      </c>
      <c r="H129" s="25" t="str">
        <f t="shared" si="14"/>
        <v/>
      </c>
      <c r="I129" s="25" t="e">
        <f t="shared" si="11"/>
        <v>#VALUE!</v>
      </c>
      <c r="J129" s="25">
        <f>SUM($H$14:$H129)</f>
        <v>0</v>
      </c>
      <c r="K129" s="20"/>
      <c r="L129" s="20"/>
    </row>
    <row r="130" spans="1:12" x14ac:dyDescent="0.25">
      <c r="A130" s="23" t="str">
        <f>IF(Values_Entered,A129+1,"")</f>
        <v/>
      </c>
      <c r="B130" s="24" t="str">
        <f t="shared" si="8"/>
        <v/>
      </c>
      <c r="C130" s="25" t="str">
        <f t="shared" si="12"/>
        <v/>
      </c>
      <c r="D130" s="25" t="str">
        <f t="shared" si="15"/>
        <v/>
      </c>
      <c r="E130" s="26" t="e">
        <f t="shared" si="9"/>
        <v>#VALUE!</v>
      </c>
      <c r="F130" s="25" t="e">
        <f t="shared" si="10"/>
        <v>#VALUE!</v>
      </c>
      <c r="G130" s="25" t="str">
        <f t="shared" si="13"/>
        <v/>
      </c>
      <c r="H130" s="25" t="str">
        <f t="shared" si="14"/>
        <v/>
      </c>
      <c r="I130" s="25" t="e">
        <f t="shared" si="11"/>
        <v>#VALUE!</v>
      </c>
      <c r="J130" s="25">
        <f>SUM($H$14:$H130)</f>
        <v>0</v>
      </c>
      <c r="K130" s="20"/>
      <c r="L130" s="20"/>
    </row>
    <row r="131" spans="1:12" x14ac:dyDescent="0.25">
      <c r="A131" s="23" t="str">
        <f>IF(Values_Entered,A130+1,"")</f>
        <v/>
      </c>
      <c r="B131" s="24" t="str">
        <f t="shared" si="8"/>
        <v/>
      </c>
      <c r="C131" s="25" t="str">
        <f t="shared" si="12"/>
        <v/>
      </c>
      <c r="D131" s="25" t="str">
        <f t="shared" si="15"/>
        <v/>
      </c>
      <c r="E131" s="26" t="e">
        <f t="shared" si="9"/>
        <v>#VALUE!</v>
      </c>
      <c r="F131" s="25" t="e">
        <f t="shared" si="10"/>
        <v>#VALUE!</v>
      </c>
      <c r="G131" s="25" t="str">
        <f t="shared" si="13"/>
        <v/>
      </c>
      <c r="H131" s="25" t="str">
        <f t="shared" si="14"/>
        <v/>
      </c>
      <c r="I131" s="25" t="e">
        <f t="shared" si="11"/>
        <v>#VALUE!</v>
      </c>
      <c r="J131" s="25">
        <f>SUM($H$14:$H131)</f>
        <v>0</v>
      </c>
      <c r="K131" s="20"/>
      <c r="L131" s="20"/>
    </row>
    <row r="132" spans="1:12" x14ac:dyDescent="0.25">
      <c r="A132" s="23" t="str">
        <f>IF(Values_Entered,A131+1,"")</f>
        <v/>
      </c>
      <c r="B132" s="24" t="str">
        <f t="shared" si="8"/>
        <v/>
      </c>
      <c r="C132" s="25" t="str">
        <f t="shared" si="12"/>
        <v/>
      </c>
      <c r="D132" s="25" t="str">
        <f t="shared" si="15"/>
        <v/>
      </c>
      <c r="E132" s="26" t="e">
        <f t="shared" si="9"/>
        <v>#VALUE!</v>
      </c>
      <c r="F132" s="25" t="e">
        <f t="shared" si="10"/>
        <v>#VALUE!</v>
      </c>
      <c r="G132" s="25" t="str">
        <f t="shared" si="13"/>
        <v/>
      </c>
      <c r="H132" s="25" t="str">
        <f t="shared" si="14"/>
        <v/>
      </c>
      <c r="I132" s="25" t="e">
        <f t="shared" si="11"/>
        <v>#VALUE!</v>
      </c>
      <c r="J132" s="25">
        <f>SUM($H$14:$H132)</f>
        <v>0</v>
      </c>
      <c r="K132" s="20"/>
      <c r="L132" s="20"/>
    </row>
    <row r="133" spans="1:12" x14ac:dyDescent="0.25">
      <c r="A133" s="23" t="str">
        <f>IF(Values_Entered,A132+1,"")</f>
        <v/>
      </c>
      <c r="B133" s="24" t="str">
        <f t="shared" si="8"/>
        <v/>
      </c>
      <c r="C133" s="25" t="str">
        <f t="shared" si="12"/>
        <v/>
      </c>
      <c r="D133" s="25" t="str">
        <f t="shared" si="15"/>
        <v/>
      </c>
      <c r="E133" s="26" t="e">
        <f t="shared" si="9"/>
        <v>#VALUE!</v>
      </c>
      <c r="F133" s="25" t="e">
        <f t="shared" si="10"/>
        <v>#VALUE!</v>
      </c>
      <c r="G133" s="25" t="str">
        <f t="shared" si="13"/>
        <v/>
      </c>
      <c r="H133" s="25" t="str">
        <f t="shared" si="14"/>
        <v/>
      </c>
      <c r="I133" s="25" t="e">
        <f t="shared" si="11"/>
        <v>#VALUE!</v>
      </c>
      <c r="J133" s="25">
        <f>SUM($H$14:$H133)</f>
        <v>0</v>
      </c>
      <c r="K133" s="20"/>
      <c r="L133" s="20"/>
    </row>
    <row r="134" spans="1:12" x14ac:dyDescent="0.25">
      <c r="A134" s="23" t="str">
        <f>IF(Values_Entered,A133+1,"")</f>
        <v/>
      </c>
      <c r="B134" s="24" t="str">
        <f t="shared" si="8"/>
        <v/>
      </c>
      <c r="C134" s="25" t="str">
        <f t="shared" si="12"/>
        <v/>
      </c>
      <c r="D134" s="25" t="str">
        <f t="shared" si="15"/>
        <v/>
      </c>
      <c r="E134" s="26" t="e">
        <f t="shared" si="9"/>
        <v>#VALUE!</v>
      </c>
      <c r="F134" s="25" t="e">
        <f t="shared" si="10"/>
        <v>#VALUE!</v>
      </c>
      <c r="G134" s="25" t="str">
        <f t="shared" si="13"/>
        <v/>
      </c>
      <c r="H134" s="25" t="str">
        <f t="shared" si="14"/>
        <v/>
      </c>
      <c r="I134" s="25" t="e">
        <f t="shared" si="11"/>
        <v>#VALUE!</v>
      </c>
      <c r="J134" s="25">
        <f>SUM($H$14:$H134)</f>
        <v>0</v>
      </c>
      <c r="K134" s="20"/>
      <c r="L134" s="20"/>
    </row>
    <row r="135" spans="1:12" x14ac:dyDescent="0.25">
      <c r="A135" s="23" t="str">
        <f>IF(Values_Entered,A134+1,"")</f>
        <v/>
      </c>
      <c r="B135" s="24" t="str">
        <f t="shared" si="8"/>
        <v/>
      </c>
      <c r="C135" s="25" t="str">
        <f t="shared" si="12"/>
        <v/>
      </c>
      <c r="D135" s="25" t="str">
        <f t="shared" si="15"/>
        <v/>
      </c>
      <c r="E135" s="26" t="e">
        <f t="shared" si="9"/>
        <v>#VALUE!</v>
      </c>
      <c r="F135" s="25" t="e">
        <f t="shared" si="10"/>
        <v>#VALUE!</v>
      </c>
      <c r="G135" s="25" t="str">
        <f t="shared" si="13"/>
        <v/>
      </c>
      <c r="H135" s="25" t="str">
        <f t="shared" si="14"/>
        <v/>
      </c>
      <c r="I135" s="25" t="e">
        <f t="shared" si="11"/>
        <v>#VALUE!</v>
      </c>
      <c r="J135" s="25">
        <f>SUM($H$14:$H135)</f>
        <v>0</v>
      </c>
      <c r="K135" s="20"/>
      <c r="L135" s="20"/>
    </row>
    <row r="136" spans="1:12" x14ac:dyDescent="0.25">
      <c r="A136" s="23" t="str">
        <f>IF(Values_Entered,A135+1,"")</f>
        <v/>
      </c>
      <c r="B136" s="24" t="str">
        <f t="shared" si="8"/>
        <v/>
      </c>
      <c r="C136" s="25" t="str">
        <f t="shared" si="12"/>
        <v/>
      </c>
      <c r="D136" s="25" t="str">
        <f t="shared" si="15"/>
        <v/>
      </c>
      <c r="E136" s="26" t="e">
        <f t="shared" si="9"/>
        <v>#VALUE!</v>
      </c>
      <c r="F136" s="25" t="e">
        <f t="shared" si="10"/>
        <v>#VALUE!</v>
      </c>
      <c r="G136" s="25" t="str">
        <f t="shared" si="13"/>
        <v/>
      </c>
      <c r="H136" s="25" t="str">
        <f t="shared" si="14"/>
        <v/>
      </c>
      <c r="I136" s="25" t="e">
        <f t="shared" si="11"/>
        <v>#VALUE!</v>
      </c>
      <c r="J136" s="25">
        <f>SUM($H$14:$H136)</f>
        <v>0</v>
      </c>
      <c r="K136" s="20"/>
      <c r="L136" s="20"/>
    </row>
    <row r="137" spans="1:12" x14ac:dyDescent="0.25">
      <c r="A137" s="23" t="str">
        <f>IF(Values_Entered,A136+1,"")</f>
        <v/>
      </c>
      <c r="B137" s="24" t="str">
        <f t="shared" si="8"/>
        <v/>
      </c>
      <c r="C137" s="25" t="str">
        <f t="shared" si="12"/>
        <v/>
      </c>
      <c r="D137" s="25" t="str">
        <f t="shared" si="15"/>
        <v/>
      </c>
      <c r="E137" s="26" t="e">
        <f t="shared" si="9"/>
        <v>#VALUE!</v>
      </c>
      <c r="F137" s="25" t="e">
        <f t="shared" si="10"/>
        <v>#VALUE!</v>
      </c>
      <c r="G137" s="25" t="str">
        <f t="shared" si="13"/>
        <v/>
      </c>
      <c r="H137" s="25" t="str">
        <f t="shared" si="14"/>
        <v/>
      </c>
      <c r="I137" s="25" t="e">
        <f t="shared" si="11"/>
        <v>#VALUE!</v>
      </c>
      <c r="J137" s="25">
        <f>SUM($H$14:$H137)</f>
        <v>0</v>
      </c>
      <c r="K137" s="20"/>
      <c r="L137" s="20"/>
    </row>
    <row r="138" spans="1:12" x14ac:dyDescent="0.25">
      <c r="A138" s="23" t="str">
        <f>IF(Values_Entered,A137+1,"")</f>
        <v/>
      </c>
      <c r="B138" s="24" t="str">
        <f t="shared" si="8"/>
        <v/>
      </c>
      <c r="C138" s="25" t="str">
        <f t="shared" si="12"/>
        <v/>
      </c>
      <c r="D138" s="25" t="str">
        <f t="shared" si="15"/>
        <v/>
      </c>
      <c r="E138" s="26" t="e">
        <f t="shared" si="9"/>
        <v>#VALUE!</v>
      </c>
      <c r="F138" s="25" t="e">
        <f t="shared" si="10"/>
        <v>#VALUE!</v>
      </c>
      <c r="G138" s="25" t="str">
        <f t="shared" si="13"/>
        <v/>
      </c>
      <c r="H138" s="25" t="str">
        <f t="shared" si="14"/>
        <v/>
      </c>
      <c r="I138" s="25" t="e">
        <f t="shared" si="11"/>
        <v>#VALUE!</v>
      </c>
      <c r="J138" s="25">
        <f>SUM($H$14:$H138)</f>
        <v>0</v>
      </c>
      <c r="K138" s="20"/>
      <c r="L138" s="20"/>
    </row>
    <row r="139" spans="1:12" x14ac:dyDescent="0.25">
      <c r="A139" s="23" t="str">
        <f>IF(Values_Entered,A138+1,"")</f>
        <v/>
      </c>
      <c r="B139" s="24" t="str">
        <f t="shared" si="8"/>
        <v/>
      </c>
      <c r="C139" s="25" t="str">
        <f t="shared" si="12"/>
        <v/>
      </c>
      <c r="D139" s="25" t="str">
        <f t="shared" si="15"/>
        <v/>
      </c>
      <c r="E139" s="26" t="e">
        <f t="shared" si="9"/>
        <v>#VALUE!</v>
      </c>
      <c r="F139" s="25" t="e">
        <f t="shared" si="10"/>
        <v>#VALUE!</v>
      </c>
      <c r="G139" s="25" t="str">
        <f t="shared" si="13"/>
        <v/>
      </c>
      <c r="H139" s="25" t="str">
        <f t="shared" si="14"/>
        <v/>
      </c>
      <c r="I139" s="25" t="e">
        <f t="shared" si="11"/>
        <v>#VALUE!</v>
      </c>
      <c r="J139" s="25">
        <f>SUM($H$14:$H139)</f>
        <v>0</v>
      </c>
      <c r="K139" s="20"/>
      <c r="L139" s="20"/>
    </row>
    <row r="140" spans="1:12" x14ac:dyDescent="0.25">
      <c r="A140" s="23" t="str">
        <f>IF(Values_Entered,A139+1,"")</f>
        <v/>
      </c>
      <c r="B140" s="24" t="str">
        <f t="shared" si="8"/>
        <v/>
      </c>
      <c r="C140" s="25" t="str">
        <f t="shared" si="12"/>
        <v/>
      </c>
      <c r="D140" s="25" t="str">
        <f t="shared" si="15"/>
        <v/>
      </c>
      <c r="E140" s="26" t="e">
        <f t="shared" si="9"/>
        <v>#VALUE!</v>
      </c>
      <c r="F140" s="25" t="e">
        <f t="shared" si="10"/>
        <v>#VALUE!</v>
      </c>
      <c r="G140" s="25" t="str">
        <f t="shared" si="13"/>
        <v/>
      </c>
      <c r="H140" s="25" t="str">
        <f t="shared" si="14"/>
        <v/>
      </c>
      <c r="I140" s="25" t="e">
        <f t="shared" si="11"/>
        <v>#VALUE!</v>
      </c>
      <c r="J140" s="25">
        <f>SUM($H$14:$H140)</f>
        <v>0</v>
      </c>
      <c r="K140" s="20"/>
      <c r="L140" s="20"/>
    </row>
    <row r="141" spans="1:12" x14ac:dyDescent="0.25">
      <c r="A141" s="23" t="str">
        <f>IF(Values_Entered,A140+1,"")</f>
        <v/>
      </c>
      <c r="B141" s="24" t="str">
        <f t="shared" si="8"/>
        <v/>
      </c>
      <c r="C141" s="25" t="str">
        <f t="shared" si="12"/>
        <v/>
      </c>
      <c r="D141" s="25" t="str">
        <f t="shared" si="15"/>
        <v/>
      </c>
      <c r="E141" s="26" t="e">
        <f t="shared" si="9"/>
        <v>#VALUE!</v>
      </c>
      <c r="F141" s="25" t="e">
        <f t="shared" si="10"/>
        <v>#VALUE!</v>
      </c>
      <c r="G141" s="25" t="str">
        <f t="shared" si="13"/>
        <v/>
      </c>
      <c r="H141" s="25" t="str">
        <f t="shared" si="14"/>
        <v/>
      </c>
      <c r="I141" s="25" t="e">
        <f t="shared" si="11"/>
        <v>#VALUE!</v>
      </c>
      <c r="J141" s="25">
        <f>SUM($H$14:$H141)</f>
        <v>0</v>
      </c>
      <c r="K141" s="20"/>
      <c r="L141" s="20"/>
    </row>
    <row r="142" spans="1:12" x14ac:dyDescent="0.25">
      <c r="A142" s="23" t="str">
        <f>IF(Values_Entered,A141+1,"")</f>
        <v/>
      </c>
      <c r="B142" s="24" t="str">
        <f t="shared" ref="B142:B205" si="16">IF(Pay_Num&lt;&gt;"",DATE(YEAR(Loan_Start),MONTH(Loan_Start)+(Pay_Num)*12/Num_Pmt_Per_Year,DAY(Loan_Start)),"")</f>
        <v/>
      </c>
      <c r="C142" s="25" t="str">
        <f t="shared" si="12"/>
        <v/>
      </c>
      <c r="D142" s="25" t="str">
        <f t="shared" si="15"/>
        <v/>
      </c>
      <c r="E142" s="26" t="e">
        <f t="shared" ref="E142:E205" si="17">IF(AND(Pay_Num&lt;&gt;"",Sched_Pay+Scheduled_Extra_Payments&lt;Beg_Bal),Scheduled_Extra_Payments,IF(AND(Pay_Num&lt;&gt;"",Beg_Bal-Sched_Pay&gt;0),Beg_Bal-Sched_Pay,IF(Pay_Num&lt;&gt;"",0,"")))</f>
        <v>#VALUE!</v>
      </c>
      <c r="F142" s="25" t="e">
        <f t="shared" ref="F142:F205" si="18">IF(AND(Pay_Num&lt;&gt;"",Sched_Pay+Extra_Pay&lt;Beg_Bal),Sched_Pay+Extra_Pay,IF(Pay_Num&lt;&gt;"",Beg_Bal,""))</f>
        <v>#VALUE!</v>
      </c>
      <c r="G142" s="25" t="str">
        <f t="shared" si="13"/>
        <v/>
      </c>
      <c r="H142" s="25" t="str">
        <f t="shared" si="14"/>
        <v/>
      </c>
      <c r="I142" s="25" t="e">
        <f t="shared" ref="I142:I205" si="19">IF(AND(Pay_Num&lt;&gt;"",Sched_Pay+Extra_Pay&lt;Beg_Bal),Beg_Bal-Princ,IF(Pay_Num&lt;&gt;"",0,""))</f>
        <v>#VALUE!</v>
      </c>
      <c r="J142" s="25">
        <f>SUM($H$14:$H142)</f>
        <v>0</v>
      </c>
      <c r="K142" s="20"/>
      <c r="L142" s="20"/>
    </row>
    <row r="143" spans="1:12" x14ac:dyDescent="0.25">
      <c r="A143" s="23" t="str">
        <f>IF(Values_Entered,A142+1,"")</f>
        <v/>
      </c>
      <c r="B143" s="24" t="str">
        <f t="shared" si="16"/>
        <v/>
      </c>
      <c r="C143" s="25" t="str">
        <f t="shared" ref="C143:C206" si="20">IF(Pay_Num&lt;&gt;"",I142,"")</f>
        <v/>
      </c>
      <c r="D143" s="25" t="str">
        <f t="shared" si="15"/>
        <v/>
      </c>
      <c r="E143" s="26" t="e">
        <f t="shared" si="17"/>
        <v>#VALUE!</v>
      </c>
      <c r="F143" s="25" t="e">
        <f t="shared" si="18"/>
        <v>#VALUE!</v>
      </c>
      <c r="G143" s="25" t="str">
        <f t="shared" ref="G143:G206" si="21">IF(Pay_Num&lt;&gt;"",Total_Pay-Int,"")</f>
        <v/>
      </c>
      <c r="H143" s="25" t="str">
        <f t="shared" ref="H143:H206" si="22">IF(Pay_Num&lt;&gt;"",Beg_Bal*Interest_Rate/Num_Pmt_Per_Year,"")</f>
        <v/>
      </c>
      <c r="I143" s="25" t="e">
        <f t="shared" si="19"/>
        <v>#VALUE!</v>
      </c>
      <c r="J143" s="25">
        <f>SUM($H$14:$H143)</f>
        <v>0</v>
      </c>
      <c r="K143" s="20"/>
      <c r="L143" s="20"/>
    </row>
    <row r="144" spans="1:12" x14ac:dyDescent="0.25">
      <c r="A144" s="23" t="str">
        <f>IF(Values_Entered,A143+1,"")</f>
        <v/>
      </c>
      <c r="B144" s="24" t="str">
        <f t="shared" si="16"/>
        <v/>
      </c>
      <c r="C144" s="25" t="str">
        <f t="shared" si="20"/>
        <v/>
      </c>
      <c r="D144" s="25" t="str">
        <f t="shared" ref="D144:D207" si="23">IF(Pay_Num&lt;&gt;"",Scheduled_Monthly_Payment,"")</f>
        <v/>
      </c>
      <c r="E144" s="26" t="e">
        <f t="shared" si="17"/>
        <v>#VALUE!</v>
      </c>
      <c r="F144" s="25" t="e">
        <f t="shared" si="18"/>
        <v>#VALUE!</v>
      </c>
      <c r="G144" s="25" t="str">
        <f t="shared" si="21"/>
        <v/>
      </c>
      <c r="H144" s="25" t="str">
        <f t="shared" si="22"/>
        <v/>
      </c>
      <c r="I144" s="25" t="e">
        <f t="shared" si="19"/>
        <v>#VALUE!</v>
      </c>
      <c r="J144" s="25">
        <f>SUM($H$14:$H144)</f>
        <v>0</v>
      </c>
      <c r="K144" s="20"/>
      <c r="L144" s="20"/>
    </row>
    <row r="145" spans="1:12" x14ac:dyDescent="0.25">
      <c r="A145" s="23" t="str">
        <f>IF(Values_Entered,A144+1,"")</f>
        <v/>
      </c>
      <c r="B145" s="24" t="str">
        <f t="shared" si="16"/>
        <v/>
      </c>
      <c r="C145" s="25" t="str">
        <f t="shared" si="20"/>
        <v/>
      </c>
      <c r="D145" s="25" t="str">
        <f t="shared" si="23"/>
        <v/>
      </c>
      <c r="E145" s="26" t="e">
        <f t="shared" si="17"/>
        <v>#VALUE!</v>
      </c>
      <c r="F145" s="25" t="e">
        <f t="shared" si="18"/>
        <v>#VALUE!</v>
      </c>
      <c r="G145" s="25" t="str">
        <f t="shared" si="21"/>
        <v/>
      </c>
      <c r="H145" s="25" t="str">
        <f t="shared" si="22"/>
        <v/>
      </c>
      <c r="I145" s="25" t="e">
        <f t="shared" si="19"/>
        <v>#VALUE!</v>
      </c>
      <c r="J145" s="25">
        <f>SUM($H$14:$H145)</f>
        <v>0</v>
      </c>
      <c r="K145" s="20"/>
      <c r="L145" s="20"/>
    </row>
    <row r="146" spans="1:12" x14ac:dyDescent="0.25">
      <c r="A146" s="23" t="str">
        <f>IF(Values_Entered,A145+1,"")</f>
        <v/>
      </c>
      <c r="B146" s="24" t="str">
        <f t="shared" si="16"/>
        <v/>
      </c>
      <c r="C146" s="25" t="str">
        <f t="shared" si="20"/>
        <v/>
      </c>
      <c r="D146" s="25" t="str">
        <f t="shared" si="23"/>
        <v/>
      </c>
      <c r="E146" s="26" t="e">
        <f t="shared" si="17"/>
        <v>#VALUE!</v>
      </c>
      <c r="F146" s="25" t="e">
        <f t="shared" si="18"/>
        <v>#VALUE!</v>
      </c>
      <c r="G146" s="25" t="str">
        <f t="shared" si="21"/>
        <v/>
      </c>
      <c r="H146" s="25" t="str">
        <f t="shared" si="22"/>
        <v/>
      </c>
      <c r="I146" s="25" t="e">
        <f t="shared" si="19"/>
        <v>#VALUE!</v>
      </c>
      <c r="J146" s="25">
        <f>SUM($H$14:$H146)</f>
        <v>0</v>
      </c>
      <c r="K146" s="20"/>
      <c r="L146" s="20"/>
    </row>
    <row r="147" spans="1:12" x14ac:dyDescent="0.25">
      <c r="A147" s="23" t="str">
        <f>IF(Values_Entered,A146+1,"")</f>
        <v/>
      </c>
      <c r="B147" s="24" t="str">
        <f t="shared" si="16"/>
        <v/>
      </c>
      <c r="C147" s="25" t="str">
        <f t="shared" si="20"/>
        <v/>
      </c>
      <c r="D147" s="25" t="str">
        <f t="shared" si="23"/>
        <v/>
      </c>
      <c r="E147" s="26" t="e">
        <f t="shared" si="17"/>
        <v>#VALUE!</v>
      </c>
      <c r="F147" s="25" t="e">
        <f t="shared" si="18"/>
        <v>#VALUE!</v>
      </c>
      <c r="G147" s="25" t="str">
        <f t="shared" si="21"/>
        <v/>
      </c>
      <c r="H147" s="25" t="str">
        <f t="shared" si="22"/>
        <v/>
      </c>
      <c r="I147" s="25" t="e">
        <f t="shared" si="19"/>
        <v>#VALUE!</v>
      </c>
      <c r="J147" s="25">
        <f>SUM($H$14:$H147)</f>
        <v>0</v>
      </c>
      <c r="K147" s="20"/>
      <c r="L147" s="20"/>
    </row>
    <row r="148" spans="1:12" x14ac:dyDescent="0.25">
      <c r="A148" s="23" t="str">
        <f>IF(Values_Entered,A147+1,"")</f>
        <v/>
      </c>
      <c r="B148" s="24" t="str">
        <f t="shared" si="16"/>
        <v/>
      </c>
      <c r="C148" s="25" t="str">
        <f t="shared" si="20"/>
        <v/>
      </c>
      <c r="D148" s="25" t="str">
        <f t="shared" si="23"/>
        <v/>
      </c>
      <c r="E148" s="26" t="e">
        <f t="shared" si="17"/>
        <v>#VALUE!</v>
      </c>
      <c r="F148" s="25" t="e">
        <f t="shared" si="18"/>
        <v>#VALUE!</v>
      </c>
      <c r="G148" s="25" t="str">
        <f t="shared" si="21"/>
        <v/>
      </c>
      <c r="H148" s="25" t="str">
        <f t="shared" si="22"/>
        <v/>
      </c>
      <c r="I148" s="25" t="e">
        <f t="shared" si="19"/>
        <v>#VALUE!</v>
      </c>
      <c r="J148" s="25">
        <f>SUM($H$14:$H148)</f>
        <v>0</v>
      </c>
      <c r="K148" s="20"/>
      <c r="L148" s="20"/>
    </row>
    <row r="149" spans="1:12" x14ac:dyDescent="0.25">
      <c r="A149" s="23" t="str">
        <f>IF(Values_Entered,A148+1,"")</f>
        <v/>
      </c>
      <c r="B149" s="24" t="str">
        <f t="shared" si="16"/>
        <v/>
      </c>
      <c r="C149" s="25" t="str">
        <f t="shared" si="20"/>
        <v/>
      </c>
      <c r="D149" s="25" t="str">
        <f t="shared" si="23"/>
        <v/>
      </c>
      <c r="E149" s="26" t="e">
        <f t="shared" si="17"/>
        <v>#VALUE!</v>
      </c>
      <c r="F149" s="25" t="e">
        <f t="shared" si="18"/>
        <v>#VALUE!</v>
      </c>
      <c r="G149" s="25" t="str">
        <f t="shared" si="21"/>
        <v/>
      </c>
      <c r="H149" s="25" t="str">
        <f t="shared" si="22"/>
        <v/>
      </c>
      <c r="I149" s="25" t="e">
        <f t="shared" si="19"/>
        <v>#VALUE!</v>
      </c>
      <c r="J149" s="25">
        <f>SUM($H$14:$H149)</f>
        <v>0</v>
      </c>
      <c r="K149" s="20"/>
      <c r="L149" s="20"/>
    </row>
    <row r="150" spans="1:12" x14ac:dyDescent="0.25">
      <c r="A150" s="23" t="str">
        <f>IF(Values_Entered,A149+1,"")</f>
        <v/>
      </c>
      <c r="B150" s="24" t="str">
        <f t="shared" si="16"/>
        <v/>
      </c>
      <c r="C150" s="25" t="str">
        <f t="shared" si="20"/>
        <v/>
      </c>
      <c r="D150" s="25" t="str">
        <f t="shared" si="23"/>
        <v/>
      </c>
      <c r="E150" s="26" t="e">
        <f t="shared" si="17"/>
        <v>#VALUE!</v>
      </c>
      <c r="F150" s="25" t="e">
        <f t="shared" si="18"/>
        <v>#VALUE!</v>
      </c>
      <c r="G150" s="25" t="str">
        <f t="shared" si="21"/>
        <v/>
      </c>
      <c r="H150" s="25" t="str">
        <f t="shared" si="22"/>
        <v/>
      </c>
      <c r="I150" s="25" t="e">
        <f t="shared" si="19"/>
        <v>#VALUE!</v>
      </c>
      <c r="J150" s="25">
        <f>SUM($H$14:$H150)</f>
        <v>0</v>
      </c>
      <c r="K150" s="20"/>
      <c r="L150" s="20"/>
    </row>
    <row r="151" spans="1:12" x14ac:dyDescent="0.25">
      <c r="A151" s="23" t="str">
        <f>IF(Values_Entered,A150+1,"")</f>
        <v/>
      </c>
      <c r="B151" s="24" t="str">
        <f t="shared" si="16"/>
        <v/>
      </c>
      <c r="C151" s="25" t="str">
        <f t="shared" si="20"/>
        <v/>
      </c>
      <c r="D151" s="25" t="str">
        <f t="shared" si="23"/>
        <v/>
      </c>
      <c r="E151" s="26" t="e">
        <f t="shared" si="17"/>
        <v>#VALUE!</v>
      </c>
      <c r="F151" s="25" t="e">
        <f t="shared" si="18"/>
        <v>#VALUE!</v>
      </c>
      <c r="G151" s="25" t="str">
        <f t="shared" si="21"/>
        <v/>
      </c>
      <c r="H151" s="25" t="str">
        <f t="shared" si="22"/>
        <v/>
      </c>
      <c r="I151" s="25" t="e">
        <f t="shared" si="19"/>
        <v>#VALUE!</v>
      </c>
      <c r="J151" s="25">
        <f>SUM($H$14:$H151)</f>
        <v>0</v>
      </c>
      <c r="K151" s="20"/>
      <c r="L151" s="20"/>
    </row>
    <row r="152" spans="1:12" x14ac:dyDescent="0.25">
      <c r="A152" s="23" t="str">
        <f>IF(Values_Entered,A151+1,"")</f>
        <v/>
      </c>
      <c r="B152" s="24" t="str">
        <f t="shared" si="16"/>
        <v/>
      </c>
      <c r="C152" s="25" t="str">
        <f t="shared" si="20"/>
        <v/>
      </c>
      <c r="D152" s="25" t="str">
        <f t="shared" si="23"/>
        <v/>
      </c>
      <c r="E152" s="26" t="e">
        <f t="shared" si="17"/>
        <v>#VALUE!</v>
      </c>
      <c r="F152" s="25" t="e">
        <f t="shared" si="18"/>
        <v>#VALUE!</v>
      </c>
      <c r="G152" s="25" t="str">
        <f t="shared" si="21"/>
        <v/>
      </c>
      <c r="H152" s="25" t="str">
        <f t="shared" si="22"/>
        <v/>
      </c>
      <c r="I152" s="25" t="e">
        <f t="shared" si="19"/>
        <v>#VALUE!</v>
      </c>
      <c r="J152" s="25">
        <f>SUM($H$14:$H152)</f>
        <v>0</v>
      </c>
      <c r="K152" s="20"/>
      <c r="L152" s="20"/>
    </row>
    <row r="153" spans="1:12" x14ac:dyDescent="0.25">
      <c r="A153" s="23" t="str">
        <f>IF(Values_Entered,A152+1,"")</f>
        <v/>
      </c>
      <c r="B153" s="24" t="str">
        <f t="shared" si="16"/>
        <v/>
      </c>
      <c r="C153" s="25" t="str">
        <f t="shared" si="20"/>
        <v/>
      </c>
      <c r="D153" s="25" t="str">
        <f t="shared" si="23"/>
        <v/>
      </c>
      <c r="E153" s="26" t="e">
        <f t="shared" si="17"/>
        <v>#VALUE!</v>
      </c>
      <c r="F153" s="25" t="e">
        <f t="shared" si="18"/>
        <v>#VALUE!</v>
      </c>
      <c r="G153" s="25" t="str">
        <f t="shared" si="21"/>
        <v/>
      </c>
      <c r="H153" s="25" t="str">
        <f t="shared" si="22"/>
        <v/>
      </c>
      <c r="I153" s="25" t="e">
        <f t="shared" si="19"/>
        <v>#VALUE!</v>
      </c>
      <c r="J153" s="25">
        <f>SUM($H$14:$H153)</f>
        <v>0</v>
      </c>
      <c r="K153" s="20"/>
      <c r="L153" s="20"/>
    </row>
    <row r="154" spans="1:12" x14ac:dyDescent="0.25">
      <c r="A154" s="23" t="str">
        <f>IF(Values_Entered,A153+1,"")</f>
        <v/>
      </c>
      <c r="B154" s="24" t="str">
        <f t="shared" si="16"/>
        <v/>
      </c>
      <c r="C154" s="25" t="str">
        <f t="shared" si="20"/>
        <v/>
      </c>
      <c r="D154" s="25" t="str">
        <f t="shared" si="23"/>
        <v/>
      </c>
      <c r="E154" s="26" t="e">
        <f t="shared" si="17"/>
        <v>#VALUE!</v>
      </c>
      <c r="F154" s="25" t="e">
        <f t="shared" si="18"/>
        <v>#VALUE!</v>
      </c>
      <c r="G154" s="25" t="str">
        <f t="shared" si="21"/>
        <v/>
      </c>
      <c r="H154" s="25" t="str">
        <f t="shared" si="22"/>
        <v/>
      </c>
      <c r="I154" s="25" t="e">
        <f t="shared" si="19"/>
        <v>#VALUE!</v>
      </c>
      <c r="J154" s="25">
        <f>SUM($H$14:$H154)</f>
        <v>0</v>
      </c>
      <c r="K154" s="20"/>
      <c r="L154" s="20"/>
    </row>
    <row r="155" spans="1:12" x14ac:dyDescent="0.25">
      <c r="A155" s="23" t="str">
        <f>IF(Values_Entered,A154+1,"")</f>
        <v/>
      </c>
      <c r="B155" s="24" t="str">
        <f t="shared" si="16"/>
        <v/>
      </c>
      <c r="C155" s="25" t="str">
        <f t="shared" si="20"/>
        <v/>
      </c>
      <c r="D155" s="25" t="str">
        <f t="shared" si="23"/>
        <v/>
      </c>
      <c r="E155" s="26" t="e">
        <f t="shared" si="17"/>
        <v>#VALUE!</v>
      </c>
      <c r="F155" s="25" t="e">
        <f t="shared" si="18"/>
        <v>#VALUE!</v>
      </c>
      <c r="G155" s="25" t="str">
        <f t="shared" si="21"/>
        <v/>
      </c>
      <c r="H155" s="25" t="str">
        <f t="shared" si="22"/>
        <v/>
      </c>
      <c r="I155" s="25" t="e">
        <f t="shared" si="19"/>
        <v>#VALUE!</v>
      </c>
      <c r="J155" s="25">
        <f>SUM($H$14:$H155)</f>
        <v>0</v>
      </c>
      <c r="K155" s="20"/>
      <c r="L155" s="20"/>
    </row>
    <row r="156" spans="1:12" x14ac:dyDescent="0.25">
      <c r="A156" s="23" t="str">
        <f>IF(Values_Entered,A155+1,"")</f>
        <v/>
      </c>
      <c r="B156" s="24" t="str">
        <f t="shared" si="16"/>
        <v/>
      </c>
      <c r="C156" s="25" t="str">
        <f t="shared" si="20"/>
        <v/>
      </c>
      <c r="D156" s="25" t="str">
        <f t="shared" si="23"/>
        <v/>
      </c>
      <c r="E156" s="26" t="e">
        <f t="shared" si="17"/>
        <v>#VALUE!</v>
      </c>
      <c r="F156" s="25" t="e">
        <f t="shared" si="18"/>
        <v>#VALUE!</v>
      </c>
      <c r="G156" s="25" t="str">
        <f t="shared" si="21"/>
        <v/>
      </c>
      <c r="H156" s="25" t="str">
        <f t="shared" si="22"/>
        <v/>
      </c>
      <c r="I156" s="25" t="e">
        <f t="shared" si="19"/>
        <v>#VALUE!</v>
      </c>
      <c r="J156" s="25">
        <f>SUM($H$14:$H156)</f>
        <v>0</v>
      </c>
      <c r="K156" s="20"/>
      <c r="L156" s="20"/>
    </row>
    <row r="157" spans="1:12" x14ac:dyDescent="0.25">
      <c r="A157" s="23" t="str">
        <f>IF(Values_Entered,A156+1,"")</f>
        <v/>
      </c>
      <c r="B157" s="24" t="str">
        <f t="shared" si="16"/>
        <v/>
      </c>
      <c r="C157" s="25" t="str">
        <f t="shared" si="20"/>
        <v/>
      </c>
      <c r="D157" s="25" t="str">
        <f t="shared" si="23"/>
        <v/>
      </c>
      <c r="E157" s="26" t="e">
        <f t="shared" si="17"/>
        <v>#VALUE!</v>
      </c>
      <c r="F157" s="25" t="e">
        <f t="shared" si="18"/>
        <v>#VALUE!</v>
      </c>
      <c r="G157" s="25" t="str">
        <f t="shared" si="21"/>
        <v/>
      </c>
      <c r="H157" s="25" t="str">
        <f t="shared" si="22"/>
        <v/>
      </c>
      <c r="I157" s="25" t="e">
        <f t="shared" si="19"/>
        <v>#VALUE!</v>
      </c>
      <c r="J157" s="25">
        <f>SUM($H$14:$H157)</f>
        <v>0</v>
      </c>
      <c r="K157" s="20"/>
      <c r="L157" s="20"/>
    </row>
    <row r="158" spans="1:12" x14ac:dyDescent="0.25">
      <c r="A158" s="23" t="str">
        <f>IF(Values_Entered,A157+1,"")</f>
        <v/>
      </c>
      <c r="B158" s="24" t="str">
        <f t="shared" si="16"/>
        <v/>
      </c>
      <c r="C158" s="25" t="str">
        <f t="shared" si="20"/>
        <v/>
      </c>
      <c r="D158" s="25" t="str">
        <f t="shared" si="23"/>
        <v/>
      </c>
      <c r="E158" s="26" t="e">
        <f t="shared" si="17"/>
        <v>#VALUE!</v>
      </c>
      <c r="F158" s="25" t="e">
        <f t="shared" si="18"/>
        <v>#VALUE!</v>
      </c>
      <c r="G158" s="25" t="str">
        <f t="shared" si="21"/>
        <v/>
      </c>
      <c r="H158" s="25" t="str">
        <f t="shared" si="22"/>
        <v/>
      </c>
      <c r="I158" s="25" t="e">
        <f t="shared" si="19"/>
        <v>#VALUE!</v>
      </c>
      <c r="J158" s="25">
        <f>SUM($H$14:$H158)</f>
        <v>0</v>
      </c>
      <c r="K158" s="20"/>
      <c r="L158" s="20"/>
    </row>
    <row r="159" spans="1:12" x14ac:dyDescent="0.25">
      <c r="A159" s="23" t="str">
        <f>IF(Values_Entered,A158+1,"")</f>
        <v/>
      </c>
      <c r="B159" s="24" t="str">
        <f t="shared" si="16"/>
        <v/>
      </c>
      <c r="C159" s="25" t="str">
        <f t="shared" si="20"/>
        <v/>
      </c>
      <c r="D159" s="25" t="str">
        <f t="shared" si="23"/>
        <v/>
      </c>
      <c r="E159" s="26" t="e">
        <f t="shared" si="17"/>
        <v>#VALUE!</v>
      </c>
      <c r="F159" s="25" t="e">
        <f t="shared" si="18"/>
        <v>#VALUE!</v>
      </c>
      <c r="G159" s="25" t="str">
        <f t="shared" si="21"/>
        <v/>
      </c>
      <c r="H159" s="25" t="str">
        <f t="shared" si="22"/>
        <v/>
      </c>
      <c r="I159" s="25" t="e">
        <f t="shared" si="19"/>
        <v>#VALUE!</v>
      </c>
      <c r="J159" s="25">
        <f>SUM($H$14:$H159)</f>
        <v>0</v>
      </c>
      <c r="K159" s="20"/>
      <c r="L159" s="20"/>
    </row>
    <row r="160" spans="1:12" x14ac:dyDescent="0.25">
      <c r="A160" s="23" t="str">
        <f>IF(Values_Entered,A159+1,"")</f>
        <v/>
      </c>
      <c r="B160" s="24" t="str">
        <f t="shared" si="16"/>
        <v/>
      </c>
      <c r="C160" s="25" t="str">
        <f t="shared" si="20"/>
        <v/>
      </c>
      <c r="D160" s="25" t="str">
        <f t="shared" si="23"/>
        <v/>
      </c>
      <c r="E160" s="26" t="e">
        <f t="shared" si="17"/>
        <v>#VALUE!</v>
      </c>
      <c r="F160" s="25" t="e">
        <f t="shared" si="18"/>
        <v>#VALUE!</v>
      </c>
      <c r="G160" s="25" t="str">
        <f t="shared" si="21"/>
        <v/>
      </c>
      <c r="H160" s="25" t="str">
        <f t="shared" si="22"/>
        <v/>
      </c>
      <c r="I160" s="25" t="e">
        <f t="shared" si="19"/>
        <v>#VALUE!</v>
      </c>
      <c r="J160" s="25">
        <f>SUM($H$14:$H160)</f>
        <v>0</v>
      </c>
      <c r="K160" s="20"/>
      <c r="L160" s="20"/>
    </row>
    <row r="161" spans="1:12" x14ac:dyDescent="0.25">
      <c r="A161" s="23" t="str">
        <f>IF(Values_Entered,A160+1,"")</f>
        <v/>
      </c>
      <c r="B161" s="24" t="str">
        <f t="shared" si="16"/>
        <v/>
      </c>
      <c r="C161" s="25" t="str">
        <f t="shared" si="20"/>
        <v/>
      </c>
      <c r="D161" s="25" t="str">
        <f t="shared" si="23"/>
        <v/>
      </c>
      <c r="E161" s="26" t="e">
        <f t="shared" si="17"/>
        <v>#VALUE!</v>
      </c>
      <c r="F161" s="25" t="e">
        <f t="shared" si="18"/>
        <v>#VALUE!</v>
      </c>
      <c r="G161" s="25" t="str">
        <f t="shared" si="21"/>
        <v/>
      </c>
      <c r="H161" s="25" t="str">
        <f t="shared" si="22"/>
        <v/>
      </c>
      <c r="I161" s="25" t="e">
        <f t="shared" si="19"/>
        <v>#VALUE!</v>
      </c>
      <c r="J161" s="25">
        <f>SUM($H$14:$H161)</f>
        <v>0</v>
      </c>
      <c r="K161" s="20"/>
      <c r="L161" s="20"/>
    </row>
    <row r="162" spans="1:12" x14ac:dyDescent="0.25">
      <c r="A162" s="23" t="str">
        <f>IF(Values_Entered,A161+1,"")</f>
        <v/>
      </c>
      <c r="B162" s="24" t="str">
        <f t="shared" si="16"/>
        <v/>
      </c>
      <c r="C162" s="25" t="str">
        <f t="shared" si="20"/>
        <v/>
      </c>
      <c r="D162" s="25" t="str">
        <f t="shared" si="23"/>
        <v/>
      </c>
      <c r="E162" s="26" t="e">
        <f t="shared" si="17"/>
        <v>#VALUE!</v>
      </c>
      <c r="F162" s="25" t="e">
        <f t="shared" si="18"/>
        <v>#VALUE!</v>
      </c>
      <c r="G162" s="25" t="str">
        <f t="shared" si="21"/>
        <v/>
      </c>
      <c r="H162" s="25" t="str">
        <f t="shared" si="22"/>
        <v/>
      </c>
      <c r="I162" s="25" t="e">
        <f t="shared" si="19"/>
        <v>#VALUE!</v>
      </c>
      <c r="J162" s="25">
        <f>SUM($H$14:$H162)</f>
        <v>0</v>
      </c>
      <c r="K162" s="20"/>
      <c r="L162" s="20"/>
    </row>
    <row r="163" spans="1:12" x14ac:dyDescent="0.25">
      <c r="A163" s="23" t="str">
        <f>IF(Values_Entered,A162+1,"")</f>
        <v/>
      </c>
      <c r="B163" s="24" t="str">
        <f t="shared" si="16"/>
        <v/>
      </c>
      <c r="C163" s="25" t="str">
        <f t="shared" si="20"/>
        <v/>
      </c>
      <c r="D163" s="25" t="str">
        <f t="shared" si="23"/>
        <v/>
      </c>
      <c r="E163" s="26" t="e">
        <f t="shared" si="17"/>
        <v>#VALUE!</v>
      </c>
      <c r="F163" s="25" t="e">
        <f t="shared" si="18"/>
        <v>#VALUE!</v>
      </c>
      <c r="G163" s="25" t="str">
        <f t="shared" si="21"/>
        <v/>
      </c>
      <c r="H163" s="25" t="str">
        <f t="shared" si="22"/>
        <v/>
      </c>
      <c r="I163" s="25" t="e">
        <f t="shared" si="19"/>
        <v>#VALUE!</v>
      </c>
      <c r="J163" s="25">
        <f>SUM($H$14:$H163)</f>
        <v>0</v>
      </c>
      <c r="K163" s="20"/>
      <c r="L163" s="20"/>
    </row>
    <row r="164" spans="1:12" x14ac:dyDescent="0.25">
      <c r="A164" s="23" t="str">
        <f>IF(Values_Entered,A163+1,"")</f>
        <v/>
      </c>
      <c r="B164" s="24" t="str">
        <f t="shared" si="16"/>
        <v/>
      </c>
      <c r="C164" s="25" t="str">
        <f t="shared" si="20"/>
        <v/>
      </c>
      <c r="D164" s="25" t="str">
        <f t="shared" si="23"/>
        <v/>
      </c>
      <c r="E164" s="26" t="e">
        <f t="shared" si="17"/>
        <v>#VALUE!</v>
      </c>
      <c r="F164" s="25" t="e">
        <f t="shared" si="18"/>
        <v>#VALUE!</v>
      </c>
      <c r="G164" s="25" t="str">
        <f t="shared" si="21"/>
        <v/>
      </c>
      <c r="H164" s="25" t="str">
        <f t="shared" si="22"/>
        <v/>
      </c>
      <c r="I164" s="25" t="e">
        <f t="shared" si="19"/>
        <v>#VALUE!</v>
      </c>
      <c r="J164" s="25">
        <f>SUM($H$14:$H164)</f>
        <v>0</v>
      </c>
      <c r="K164" s="20"/>
      <c r="L164" s="20"/>
    </row>
    <row r="165" spans="1:12" x14ac:dyDescent="0.25">
      <c r="A165" s="23" t="str">
        <f>IF(Values_Entered,A164+1,"")</f>
        <v/>
      </c>
      <c r="B165" s="24" t="str">
        <f t="shared" si="16"/>
        <v/>
      </c>
      <c r="C165" s="25" t="str">
        <f t="shared" si="20"/>
        <v/>
      </c>
      <c r="D165" s="25" t="str">
        <f t="shared" si="23"/>
        <v/>
      </c>
      <c r="E165" s="26" t="e">
        <f t="shared" si="17"/>
        <v>#VALUE!</v>
      </c>
      <c r="F165" s="25" t="e">
        <f t="shared" si="18"/>
        <v>#VALUE!</v>
      </c>
      <c r="G165" s="25" t="str">
        <f t="shared" si="21"/>
        <v/>
      </c>
      <c r="H165" s="25" t="str">
        <f t="shared" si="22"/>
        <v/>
      </c>
      <c r="I165" s="25" t="e">
        <f t="shared" si="19"/>
        <v>#VALUE!</v>
      </c>
      <c r="J165" s="25">
        <f>SUM($H$14:$H165)</f>
        <v>0</v>
      </c>
      <c r="K165" s="20"/>
      <c r="L165" s="20"/>
    </row>
    <row r="166" spans="1:12" x14ac:dyDescent="0.25">
      <c r="A166" s="23" t="str">
        <f>IF(Values_Entered,A165+1,"")</f>
        <v/>
      </c>
      <c r="B166" s="24" t="str">
        <f t="shared" si="16"/>
        <v/>
      </c>
      <c r="C166" s="25" t="str">
        <f t="shared" si="20"/>
        <v/>
      </c>
      <c r="D166" s="25" t="str">
        <f t="shared" si="23"/>
        <v/>
      </c>
      <c r="E166" s="26" t="e">
        <f t="shared" si="17"/>
        <v>#VALUE!</v>
      </c>
      <c r="F166" s="25" t="e">
        <f t="shared" si="18"/>
        <v>#VALUE!</v>
      </c>
      <c r="G166" s="25" t="str">
        <f t="shared" si="21"/>
        <v/>
      </c>
      <c r="H166" s="25" t="str">
        <f t="shared" si="22"/>
        <v/>
      </c>
      <c r="I166" s="25" t="e">
        <f t="shared" si="19"/>
        <v>#VALUE!</v>
      </c>
      <c r="J166" s="25">
        <f>SUM($H$14:$H166)</f>
        <v>0</v>
      </c>
      <c r="K166" s="20"/>
      <c r="L166" s="20"/>
    </row>
    <row r="167" spans="1:12" x14ac:dyDescent="0.25">
      <c r="A167" s="23" t="str">
        <f>IF(Values_Entered,A166+1,"")</f>
        <v/>
      </c>
      <c r="B167" s="24" t="str">
        <f t="shared" si="16"/>
        <v/>
      </c>
      <c r="C167" s="25" t="str">
        <f t="shared" si="20"/>
        <v/>
      </c>
      <c r="D167" s="25" t="str">
        <f t="shared" si="23"/>
        <v/>
      </c>
      <c r="E167" s="26" t="e">
        <f t="shared" si="17"/>
        <v>#VALUE!</v>
      </c>
      <c r="F167" s="25" t="e">
        <f t="shared" si="18"/>
        <v>#VALUE!</v>
      </c>
      <c r="G167" s="25" t="str">
        <f t="shared" si="21"/>
        <v/>
      </c>
      <c r="H167" s="25" t="str">
        <f t="shared" si="22"/>
        <v/>
      </c>
      <c r="I167" s="25" t="e">
        <f t="shared" si="19"/>
        <v>#VALUE!</v>
      </c>
      <c r="J167" s="25">
        <f>SUM($H$14:$H167)</f>
        <v>0</v>
      </c>
      <c r="K167" s="20"/>
      <c r="L167" s="20"/>
    </row>
    <row r="168" spans="1:12" x14ac:dyDescent="0.25">
      <c r="A168" s="23" t="str">
        <f>IF(Values_Entered,A167+1,"")</f>
        <v/>
      </c>
      <c r="B168" s="24" t="str">
        <f t="shared" si="16"/>
        <v/>
      </c>
      <c r="C168" s="25" t="str">
        <f t="shared" si="20"/>
        <v/>
      </c>
      <c r="D168" s="25" t="str">
        <f t="shared" si="23"/>
        <v/>
      </c>
      <c r="E168" s="26" t="e">
        <f t="shared" si="17"/>
        <v>#VALUE!</v>
      </c>
      <c r="F168" s="25" t="e">
        <f t="shared" si="18"/>
        <v>#VALUE!</v>
      </c>
      <c r="G168" s="25" t="str">
        <f t="shared" si="21"/>
        <v/>
      </c>
      <c r="H168" s="25" t="str">
        <f t="shared" si="22"/>
        <v/>
      </c>
      <c r="I168" s="25" t="e">
        <f t="shared" si="19"/>
        <v>#VALUE!</v>
      </c>
      <c r="J168" s="25">
        <f>SUM($H$14:$H168)</f>
        <v>0</v>
      </c>
      <c r="K168" s="20"/>
      <c r="L168" s="20"/>
    </row>
    <row r="169" spans="1:12" x14ac:dyDescent="0.25">
      <c r="A169" s="23" t="str">
        <f>IF(Values_Entered,A168+1,"")</f>
        <v/>
      </c>
      <c r="B169" s="24" t="str">
        <f t="shared" si="16"/>
        <v/>
      </c>
      <c r="C169" s="25" t="str">
        <f t="shared" si="20"/>
        <v/>
      </c>
      <c r="D169" s="25" t="str">
        <f t="shared" si="23"/>
        <v/>
      </c>
      <c r="E169" s="26" t="e">
        <f t="shared" si="17"/>
        <v>#VALUE!</v>
      </c>
      <c r="F169" s="25" t="e">
        <f t="shared" si="18"/>
        <v>#VALUE!</v>
      </c>
      <c r="G169" s="25" t="str">
        <f t="shared" si="21"/>
        <v/>
      </c>
      <c r="H169" s="25" t="str">
        <f t="shared" si="22"/>
        <v/>
      </c>
      <c r="I169" s="25" t="e">
        <f t="shared" si="19"/>
        <v>#VALUE!</v>
      </c>
      <c r="J169" s="25">
        <f>SUM($H$14:$H169)</f>
        <v>0</v>
      </c>
      <c r="K169" s="20"/>
      <c r="L169" s="20"/>
    </row>
    <row r="170" spans="1:12" x14ac:dyDescent="0.25">
      <c r="A170" s="23" t="str">
        <f>IF(Values_Entered,A169+1,"")</f>
        <v/>
      </c>
      <c r="B170" s="24" t="str">
        <f t="shared" si="16"/>
        <v/>
      </c>
      <c r="C170" s="25" t="str">
        <f t="shared" si="20"/>
        <v/>
      </c>
      <c r="D170" s="25" t="str">
        <f t="shared" si="23"/>
        <v/>
      </c>
      <c r="E170" s="26" t="e">
        <f t="shared" si="17"/>
        <v>#VALUE!</v>
      </c>
      <c r="F170" s="25" t="e">
        <f t="shared" si="18"/>
        <v>#VALUE!</v>
      </c>
      <c r="G170" s="25" t="str">
        <f t="shared" si="21"/>
        <v/>
      </c>
      <c r="H170" s="25" t="str">
        <f t="shared" si="22"/>
        <v/>
      </c>
      <c r="I170" s="25" t="e">
        <f t="shared" si="19"/>
        <v>#VALUE!</v>
      </c>
      <c r="J170" s="25">
        <f>SUM($H$14:$H170)</f>
        <v>0</v>
      </c>
      <c r="K170" s="20"/>
      <c r="L170" s="20"/>
    </row>
    <row r="171" spans="1:12" x14ac:dyDescent="0.25">
      <c r="A171" s="23" t="str">
        <f>IF(Values_Entered,A170+1,"")</f>
        <v/>
      </c>
      <c r="B171" s="24" t="str">
        <f t="shared" si="16"/>
        <v/>
      </c>
      <c r="C171" s="25" t="str">
        <f t="shared" si="20"/>
        <v/>
      </c>
      <c r="D171" s="25" t="str">
        <f t="shared" si="23"/>
        <v/>
      </c>
      <c r="E171" s="26" t="e">
        <f t="shared" si="17"/>
        <v>#VALUE!</v>
      </c>
      <c r="F171" s="25" t="e">
        <f t="shared" si="18"/>
        <v>#VALUE!</v>
      </c>
      <c r="G171" s="25" t="str">
        <f t="shared" si="21"/>
        <v/>
      </c>
      <c r="H171" s="25" t="str">
        <f t="shared" si="22"/>
        <v/>
      </c>
      <c r="I171" s="25" t="e">
        <f t="shared" si="19"/>
        <v>#VALUE!</v>
      </c>
      <c r="J171" s="25">
        <f>SUM($H$14:$H171)</f>
        <v>0</v>
      </c>
      <c r="K171" s="20"/>
      <c r="L171" s="20"/>
    </row>
    <row r="172" spans="1:12" x14ac:dyDescent="0.25">
      <c r="A172" s="23" t="str">
        <f>IF(Values_Entered,A171+1,"")</f>
        <v/>
      </c>
      <c r="B172" s="24" t="str">
        <f t="shared" si="16"/>
        <v/>
      </c>
      <c r="C172" s="25" t="str">
        <f t="shared" si="20"/>
        <v/>
      </c>
      <c r="D172" s="25" t="str">
        <f t="shared" si="23"/>
        <v/>
      </c>
      <c r="E172" s="26" t="e">
        <f t="shared" si="17"/>
        <v>#VALUE!</v>
      </c>
      <c r="F172" s="25" t="e">
        <f t="shared" si="18"/>
        <v>#VALUE!</v>
      </c>
      <c r="G172" s="25" t="str">
        <f t="shared" si="21"/>
        <v/>
      </c>
      <c r="H172" s="25" t="str">
        <f t="shared" si="22"/>
        <v/>
      </c>
      <c r="I172" s="25" t="e">
        <f t="shared" si="19"/>
        <v>#VALUE!</v>
      </c>
      <c r="J172" s="25">
        <f>SUM($H$14:$H172)</f>
        <v>0</v>
      </c>
      <c r="K172" s="20"/>
      <c r="L172" s="20"/>
    </row>
    <row r="173" spans="1:12" x14ac:dyDescent="0.25">
      <c r="A173" s="23" t="str">
        <f>IF(Values_Entered,A172+1,"")</f>
        <v/>
      </c>
      <c r="B173" s="24" t="str">
        <f t="shared" si="16"/>
        <v/>
      </c>
      <c r="C173" s="25" t="str">
        <f t="shared" si="20"/>
        <v/>
      </c>
      <c r="D173" s="25" t="str">
        <f t="shared" si="23"/>
        <v/>
      </c>
      <c r="E173" s="26" t="e">
        <f t="shared" si="17"/>
        <v>#VALUE!</v>
      </c>
      <c r="F173" s="25" t="e">
        <f t="shared" si="18"/>
        <v>#VALUE!</v>
      </c>
      <c r="G173" s="25" t="str">
        <f t="shared" si="21"/>
        <v/>
      </c>
      <c r="H173" s="25" t="str">
        <f t="shared" si="22"/>
        <v/>
      </c>
      <c r="I173" s="25" t="e">
        <f t="shared" si="19"/>
        <v>#VALUE!</v>
      </c>
      <c r="J173" s="25">
        <f>SUM($H$14:$H173)</f>
        <v>0</v>
      </c>
      <c r="K173" s="20"/>
      <c r="L173" s="20"/>
    </row>
    <row r="174" spans="1:12" x14ac:dyDescent="0.25">
      <c r="A174" s="23" t="str">
        <f>IF(Values_Entered,A173+1,"")</f>
        <v/>
      </c>
      <c r="B174" s="24" t="str">
        <f t="shared" si="16"/>
        <v/>
      </c>
      <c r="C174" s="25" t="str">
        <f t="shared" si="20"/>
        <v/>
      </c>
      <c r="D174" s="25" t="str">
        <f t="shared" si="23"/>
        <v/>
      </c>
      <c r="E174" s="26" t="e">
        <f t="shared" si="17"/>
        <v>#VALUE!</v>
      </c>
      <c r="F174" s="25" t="e">
        <f t="shared" si="18"/>
        <v>#VALUE!</v>
      </c>
      <c r="G174" s="25" t="str">
        <f t="shared" si="21"/>
        <v/>
      </c>
      <c r="H174" s="25" t="str">
        <f t="shared" si="22"/>
        <v/>
      </c>
      <c r="I174" s="25" t="e">
        <f t="shared" si="19"/>
        <v>#VALUE!</v>
      </c>
      <c r="J174" s="25">
        <f>SUM($H$14:$H174)</f>
        <v>0</v>
      </c>
      <c r="K174" s="20"/>
      <c r="L174" s="20"/>
    </row>
    <row r="175" spans="1:12" x14ac:dyDescent="0.25">
      <c r="A175" s="23" t="str">
        <f>IF(Values_Entered,A174+1,"")</f>
        <v/>
      </c>
      <c r="B175" s="24" t="str">
        <f t="shared" si="16"/>
        <v/>
      </c>
      <c r="C175" s="25" t="str">
        <f t="shared" si="20"/>
        <v/>
      </c>
      <c r="D175" s="25" t="str">
        <f t="shared" si="23"/>
        <v/>
      </c>
      <c r="E175" s="26" t="e">
        <f t="shared" si="17"/>
        <v>#VALUE!</v>
      </c>
      <c r="F175" s="25" t="e">
        <f t="shared" si="18"/>
        <v>#VALUE!</v>
      </c>
      <c r="G175" s="25" t="str">
        <f t="shared" si="21"/>
        <v/>
      </c>
      <c r="H175" s="25" t="str">
        <f t="shared" si="22"/>
        <v/>
      </c>
      <c r="I175" s="25" t="e">
        <f t="shared" si="19"/>
        <v>#VALUE!</v>
      </c>
      <c r="J175" s="25">
        <f>SUM($H$14:$H175)</f>
        <v>0</v>
      </c>
      <c r="K175" s="20"/>
      <c r="L175" s="20"/>
    </row>
    <row r="176" spans="1:12" x14ac:dyDescent="0.25">
      <c r="A176" s="23" t="str">
        <f>IF(Values_Entered,A175+1,"")</f>
        <v/>
      </c>
      <c r="B176" s="24" t="str">
        <f t="shared" si="16"/>
        <v/>
      </c>
      <c r="C176" s="25" t="str">
        <f t="shared" si="20"/>
        <v/>
      </c>
      <c r="D176" s="25" t="str">
        <f t="shared" si="23"/>
        <v/>
      </c>
      <c r="E176" s="26" t="e">
        <f t="shared" si="17"/>
        <v>#VALUE!</v>
      </c>
      <c r="F176" s="25" t="e">
        <f t="shared" si="18"/>
        <v>#VALUE!</v>
      </c>
      <c r="G176" s="25" t="str">
        <f t="shared" si="21"/>
        <v/>
      </c>
      <c r="H176" s="25" t="str">
        <f t="shared" si="22"/>
        <v/>
      </c>
      <c r="I176" s="25" t="e">
        <f t="shared" si="19"/>
        <v>#VALUE!</v>
      </c>
      <c r="J176" s="25">
        <f>SUM($H$14:$H176)</f>
        <v>0</v>
      </c>
      <c r="K176" s="20"/>
      <c r="L176" s="20"/>
    </row>
    <row r="177" spans="1:12" x14ac:dyDescent="0.25">
      <c r="A177" s="23" t="str">
        <f>IF(Values_Entered,A176+1,"")</f>
        <v/>
      </c>
      <c r="B177" s="24" t="str">
        <f t="shared" si="16"/>
        <v/>
      </c>
      <c r="C177" s="25" t="str">
        <f t="shared" si="20"/>
        <v/>
      </c>
      <c r="D177" s="25" t="str">
        <f t="shared" si="23"/>
        <v/>
      </c>
      <c r="E177" s="26" t="e">
        <f t="shared" si="17"/>
        <v>#VALUE!</v>
      </c>
      <c r="F177" s="25" t="e">
        <f t="shared" si="18"/>
        <v>#VALUE!</v>
      </c>
      <c r="G177" s="25" t="str">
        <f t="shared" si="21"/>
        <v/>
      </c>
      <c r="H177" s="25" t="str">
        <f t="shared" si="22"/>
        <v/>
      </c>
      <c r="I177" s="25" t="e">
        <f t="shared" si="19"/>
        <v>#VALUE!</v>
      </c>
      <c r="J177" s="25">
        <f>SUM($H$14:$H177)</f>
        <v>0</v>
      </c>
      <c r="K177" s="20"/>
      <c r="L177" s="20"/>
    </row>
    <row r="178" spans="1:12" x14ac:dyDescent="0.25">
      <c r="A178" s="23" t="str">
        <f>IF(Values_Entered,A177+1,"")</f>
        <v/>
      </c>
      <c r="B178" s="24" t="str">
        <f t="shared" si="16"/>
        <v/>
      </c>
      <c r="C178" s="25" t="str">
        <f t="shared" si="20"/>
        <v/>
      </c>
      <c r="D178" s="25" t="str">
        <f t="shared" si="23"/>
        <v/>
      </c>
      <c r="E178" s="26" t="e">
        <f t="shared" si="17"/>
        <v>#VALUE!</v>
      </c>
      <c r="F178" s="25" t="e">
        <f t="shared" si="18"/>
        <v>#VALUE!</v>
      </c>
      <c r="G178" s="25" t="str">
        <f t="shared" si="21"/>
        <v/>
      </c>
      <c r="H178" s="25" t="str">
        <f t="shared" si="22"/>
        <v/>
      </c>
      <c r="I178" s="25" t="e">
        <f t="shared" si="19"/>
        <v>#VALUE!</v>
      </c>
      <c r="J178" s="25">
        <f>SUM($H$14:$H178)</f>
        <v>0</v>
      </c>
      <c r="K178" s="20"/>
      <c r="L178" s="20"/>
    </row>
    <row r="179" spans="1:12" x14ac:dyDescent="0.25">
      <c r="A179" s="23" t="str">
        <f>IF(Values_Entered,A178+1,"")</f>
        <v/>
      </c>
      <c r="B179" s="24" t="str">
        <f t="shared" si="16"/>
        <v/>
      </c>
      <c r="C179" s="25" t="str">
        <f t="shared" si="20"/>
        <v/>
      </c>
      <c r="D179" s="25" t="str">
        <f t="shared" si="23"/>
        <v/>
      </c>
      <c r="E179" s="26" t="e">
        <f t="shared" si="17"/>
        <v>#VALUE!</v>
      </c>
      <c r="F179" s="25" t="e">
        <f t="shared" si="18"/>
        <v>#VALUE!</v>
      </c>
      <c r="G179" s="25" t="str">
        <f t="shared" si="21"/>
        <v/>
      </c>
      <c r="H179" s="25" t="str">
        <f t="shared" si="22"/>
        <v/>
      </c>
      <c r="I179" s="25" t="e">
        <f t="shared" si="19"/>
        <v>#VALUE!</v>
      </c>
      <c r="J179" s="25">
        <f>SUM($H$14:$H179)</f>
        <v>0</v>
      </c>
      <c r="K179" s="20"/>
      <c r="L179" s="20"/>
    </row>
    <row r="180" spans="1:12" x14ac:dyDescent="0.25">
      <c r="A180" s="23" t="str">
        <f>IF(Values_Entered,A179+1,"")</f>
        <v/>
      </c>
      <c r="B180" s="24" t="str">
        <f t="shared" si="16"/>
        <v/>
      </c>
      <c r="C180" s="25" t="str">
        <f t="shared" si="20"/>
        <v/>
      </c>
      <c r="D180" s="25" t="str">
        <f t="shared" si="23"/>
        <v/>
      </c>
      <c r="E180" s="26" t="e">
        <f t="shared" si="17"/>
        <v>#VALUE!</v>
      </c>
      <c r="F180" s="25" t="e">
        <f t="shared" si="18"/>
        <v>#VALUE!</v>
      </c>
      <c r="G180" s="25" t="str">
        <f t="shared" si="21"/>
        <v/>
      </c>
      <c r="H180" s="25" t="str">
        <f t="shared" si="22"/>
        <v/>
      </c>
      <c r="I180" s="25" t="e">
        <f t="shared" si="19"/>
        <v>#VALUE!</v>
      </c>
      <c r="J180" s="25">
        <f>SUM($H$14:$H180)</f>
        <v>0</v>
      </c>
      <c r="K180" s="20"/>
      <c r="L180" s="20"/>
    </row>
    <row r="181" spans="1:12" x14ac:dyDescent="0.25">
      <c r="A181" s="23" t="str">
        <f>IF(Values_Entered,A180+1,"")</f>
        <v/>
      </c>
      <c r="B181" s="24" t="str">
        <f t="shared" si="16"/>
        <v/>
      </c>
      <c r="C181" s="25" t="str">
        <f t="shared" si="20"/>
        <v/>
      </c>
      <c r="D181" s="25" t="str">
        <f t="shared" si="23"/>
        <v/>
      </c>
      <c r="E181" s="26" t="e">
        <f t="shared" si="17"/>
        <v>#VALUE!</v>
      </c>
      <c r="F181" s="25" t="e">
        <f t="shared" si="18"/>
        <v>#VALUE!</v>
      </c>
      <c r="G181" s="25" t="str">
        <f t="shared" si="21"/>
        <v/>
      </c>
      <c r="H181" s="25" t="str">
        <f t="shared" si="22"/>
        <v/>
      </c>
      <c r="I181" s="25" t="e">
        <f t="shared" si="19"/>
        <v>#VALUE!</v>
      </c>
      <c r="J181" s="25">
        <f>SUM($H$14:$H181)</f>
        <v>0</v>
      </c>
      <c r="K181" s="20"/>
      <c r="L181" s="20"/>
    </row>
    <row r="182" spans="1:12" x14ac:dyDescent="0.25">
      <c r="A182" s="23" t="str">
        <f>IF(Values_Entered,A181+1,"")</f>
        <v/>
      </c>
      <c r="B182" s="24" t="str">
        <f t="shared" si="16"/>
        <v/>
      </c>
      <c r="C182" s="25" t="str">
        <f t="shared" si="20"/>
        <v/>
      </c>
      <c r="D182" s="25" t="str">
        <f t="shared" si="23"/>
        <v/>
      </c>
      <c r="E182" s="26" t="e">
        <f t="shared" si="17"/>
        <v>#VALUE!</v>
      </c>
      <c r="F182" s="25" t="e">
        <f t="shared" si="18"/>
        <v>#VALUE!</v>
      </c>
      <c r="G182" s="25" t="str">
        <f t="shared" si="21"/>
        <v/>
      </c>
      <c r="H182" s="25" t="str">
        <f t="shared" si="22"/>
        <v/>
      </c>
      <c r="I182" s="25" t="e">
        <f t="shared" si="19"/>
        <v>#VALUE!</v>
      </c>
      <c r="J182" s="25">
        <f>SUM($H$14:$H182)</f>
        <v>0</v>
      </c>
      <c r="K182" s="20"/>
      <c r="L182" s="20"/>
    </row>
    <row r="183" spans="1:12" x14ac:dyDescent="0.25">
      <c r="A183" s="23" t="str">
        <f>IF(Values_Entered,A182+1,"")</f>
        <v/>
      </c>
      <c r="B183" s="24" t="str">
        <f t="shared" si="16"/>
        <v/>
      </c>
      <c r="C183" s="25" t="str">
        <f t="shared" si="20"/>
        <v/>
      </c>
      <c r="D183" s="25" t="str">
        <f t="shared" si="23"/>
        <v/>
      </c>
      <c r="E183" s="26" t="e">
        <f t="shared" si="17"/>
        <v>#VALUE!</v>
      </c>
      <c r="F183" s="25" t="e">
        <f t="shared" si="18"/>
        <v>#VALUE!</v>
      </c>
      <c r="G183" s="25" t="str">
        <f t="shared" si="21"/>
        <v/>
      </c>
      <c r="H183" s="25" t="str">
        <f t="shared" si="22"/>
        <v/>
      </c>
      <c r="I183" s="25" t="e">
        <f t="shared" si="19"/>
        <v>#VALUE!</v>
      </c>
      <c r="J183" s="25">
        <f>SUM($H$14:$H183)</f>
        <v>0</v>
      </c>
      <c r="K183" s="20"/>
      <c r="L183" s="20"/>
    </row>
    <row r="184" spans="1:12" x14ac:dyDescent="0.25">
      <c r="A184" s="23" t="str">
        <f>IF(Values_Entered,A183+1,"")</f>
        <v/>
      </c>
      <c r="B184" s="24" t="str">
        <f t="shared" si="16"/>
        <v/>
      </c>
      <c r="C184" s="25" t="str">
        <f t="shared" si="20"/>
        <v/>
      </c>
      <c r="D184" s="25" t="str">
        <f t="shared" si="23"/>
        <v/>
      </c>
      <c r="E184" s="26" t="e">
        <f t="shared" si="17"/>
        <v>#VALUE!</v>
      </c>
      <c r="F184" s="25" t="e">
        <f t="shared" si="18"/>
        <v>#VALUE!</v>
      </c>
      <c r="G184" s="25" t="str">
        <f t="shared" si="21"/>
        <v/>
      </c>
      <c r="H184" s="25" t="str">
        <f t="shared" si="22"/>
        <v/>
      </c>
      <c r="I184" s="25" t="e">
        <f t="shared" si="19"/>
        <v>#VALUE!</v>
      </c>
      <c r="J184" s="25">
        <f>SUM($H$14:$H184)</f>
        <v>0</v>
      </c>
      <c r="K184" s="20"/>
      <c r="L184" s="20"/>
    </row>
    <row r="185" spans="1:12" x14ac:dyDescent="0.25">
      <c r="A185" s="23" t="str">
        <f>IF(Values_Entered,A184+1,"")</f>
        <v/>
      </c>
      <c r="B185" s="24" t="str">
        <f t="shared" si="16"/>
        <v/>
      </c>
      <c r="C185" s="25" t="str">
        <f t="shared" si="20"/>
        <v/>
      </c>
      <c r="D185" s="25" t="str">
        <f t="shared" si="23"/>
        <v/>
      </c>
      <c r="E185" s="26" t="e">
        <f t="shared" si="17"/>
        <v>#VALUE!</v>
      </c>
      <c r="F185" s="25" t="e">
        <f t="shared" si="18"/>
        <v>#VALUE!</v>
      </c>
      <c r="G185" s="25" t="str">
        <f t="shared" si="21"/>
        <v/>
      </c>
      <c r="H185" s="25" t="str">
        <f t="shared" si="22"/>
        <v/>
      </c>
      <c r="I185" s="25" t="e">
        <f t="shared" si="19"/>
        <v>#VALUE!</v>
      </c>
      <c r="J185" s="25">
        <f>SUM($H$14:$H185)</f>
        <v>0</v>
      </c>
      <c r="K185" s="20"/>
      <c r="L185" s="20"/>
    </row>
    <row r="186" spans="1:12" x14ac:dyDescent="0.25">
      <c r="A186" s="23" t="str">
        <f>IF(Values_Entered,A185+1,"")</f>
        <v/>
      </c>
      <c r="B186" s="24" t="str">
        <f t="shared" si="16"/>
        <v/>
      </c>
      <c r="C186" s="25" t="str">
        <f t="shared" si="20"/>
        <v/>
      </c>
      <c r="D186" s="25" t="str">
        <f t="shared" si="23"/>
        <v/>
      </c>
      <c r="E186" s="26" t="e">
        <f t="shared" si="17"/>
        <v>#VALUE!</v>
      </c>
      <c r="F186" s="25" t="e">
        <f t="shared" si="18"/>
        <v>#VALUE!</v>
      </c>
      <c r="G186" s="25" t="str">
        <f t="shared" si="21"/>
        <v/>
      </c>
      <c r="H186" s="25" t="str">
        <f t="shared" si="22"/>
        <v/>
      </c>
      <c r="I186" s="25" t="e">
        <f t="shared" si="19"/>
        <v>#VALUE!</v>
      </c>
      <c r="J186" s="25">
        <f>SUM($H$14:$H186)</f>
        <v>0</v>
      </c>
      <c r="K186" s="20"/>
      <c r="L186" s="20"/>
    </row>
    <row r="187" spans="1:12" x14ac:dyDescent="0.25">
      <c r="A187" s="23" t="str">
        <f>IF(Values_Entered,A186+1,"")</f>
        <v/>
      </c>
      <c r="B187" s="24" t="str">
        <f t="shared" si="16"/>
        <v/>
      </c>
      <c r="C187" s="25" t="str">
        <f t="shared" si="20"/>
        <v/>
      </c>
      <c r="D187" s="25" t="str">
        <f t="shared" si="23"/>
        <v/>
      </c>
      <c r="E187" s="26" t="e">
        <f t="shared" si="17"/>
        <v>#VALUE!</v>
      </c>
      <c r="F187" s="25" t="e">
        <f t="shared" si="18"/>
        <v>#VALUE!</v>
      </c>
      <c r="G187" s="25" t="str">
        <f t="shared" si="21"/>
        <v/>
      </c>
      <c r="H187" s="25" t="str">
        <f t="shared" si="22"/>
        <v/>
      </c>
      <c r="I187" s="25" t="e">
        <f t="shared" si="19"/>
        <v>#VALUE!</v>
      </c>
      <c r="J187" s="25">
        <f>SUM($H$14:$H187)</f>
        <v>0</v>
      </c>
      <c r="K187" s="20"/>
      <c r="L187" s="20"/>
    </row>
    <row r="188" spans="1:12" x14ac:dyDescent="0.25">
      <c r="A188" s="23" t="str">
        <f>IF(Values_Entered,A187+1,"")</f>
        <v/>
      </c>
      <c r="B188" s="24" t="str">
        <f t="shared" si="16"/>
        <v/>
      </c>
      <c r="C188" s="25" t="str">
        <f t="shared" si="20"/>
        <v/>
      </c>
      <c r="D188" s="25" t="str">
        <f t="shared" si="23"/>
        <v/>
      </c>
      <c r="E188" s="26" t="e">
        <f t="shared" si="17"/>
        <v>#VALUE!</v>
      </c>
      <c r="F188" s="25" t="e">
        <f t="shared" si="18"/>
        <v>#VALUE!</v>
      </c>
      <c r="G188" s="25" t="str">
        <f t="shared" si="21"/>
        <v/>
      </c>
      <c r="H188" s="25" t="str">
        <f t="shared" si="22"/>
        <v/>
      </c>
      <c r="I188" s="25" t="e">
        <f t="shared" si="19"/>
        <v>#VALUE!</v>
      </c>
      <c r="J188" s="25">
        <f>SUM($H$14:$H188)</f>
        <v>0</v>
      </c>
      <c r="K188" s="20"/>
      <c r="L188" s="20"/>
    </row>
    <row r="189" spans="1:12" x14ac:dyDescent="0.25">
      <c r="A189" s="23" t="str">
        <f>IF(Values_Entered,A188+1,"")</f>
        <v/>
      </c>
      <c r="B189" s="24" t="str">
        <f t="shared" si="16"/>
        <v/>
      </c>
      <c r="C189" s="25" t="str">
        <f t="shared" si="20"/>
        <v/>
      </c>
      <c r="D189" s="25" t="str">
        <f t="shared" si="23"/>
        <v/>
      </c>
      <c r="E189" s="26" t="e">
        <f t="shared" si="17"/>
        <v>#VALUE!</v>
      </c>
      <c r="F189" s="25" t="e">
        <f t="shared" si="18"/>
        <v>#VALUE!</v>
      </c>
      <c r="G189" s="25" t="str">
        <f t="shared" si="21"/>
        <v/>
      </c>
      <c r="H189" s="25" t="str">
        <f t="shared" si="22"/>
        <v/>
      </c>
      <c r="I189" s="25" t="e">
        <f t="shared" si="19"/>
        <v>#VALUE!</v>
      </c>
      <c r="J189" s="25">
        <f>SUM($H$14:$H189)</f>
        <v>0</v>
      </c>
      <c r="K189" s="20"/>
      <c r="L189" s="20"/>
    </row>
    <row r="190" spans="1:12" x14ac:dyDescent="0.25">
      <c r="A190" s="23" t="str">
        <f>IF(Values_Entered,A189+1,"")</f>
        <v/>
      </c>
      <c r="B190" s="24" t="str">
        <f t="shared" si="16"/>
        <v/>
      </c>
      <c r="C190" s="25" t="str">
        <f t="shared" si="20"/>
        <v/>
      </c>
      <c r="D190" s="25" t="str">
        <f t="shared" si="23"/>
        <v/>
      </c>
      <c r="E190" s="26" t="e">
        <f t="shared" si="17"/>
        <v>#VALUE!</v>
      </c>
      <c r="F190" s="25" t="e">
        <f t="shared" si="18"/>
        <v>#VALUE!</v>
      </c>
      <c r="G190" s="25" t="str">
        <f t="shared" si="21"/>
        <v/>
      </c>
      <c r="H190" s="25" t="str">
        <f t="shared" si="22"/>
        <v/>
      </c>
      <c r="I190" s="25" t="e">
        <f t="shared" si="19"/>
        <v>#VALUE!</v>
      </c>
      <c r="J190" s="25">
        <f>SUM($H$14:$H190)</f>
        <v>0</v>
      </c>
      <c r="K190" s="20"/>
      <c r="L190" s="20"/>
    </row>
    <row r="191" spans="1:12" x14ac:dyDescent="0.25">
      <c r="A191" s="23" t="str">
        <f>IF(Values_Entered,A190+1,"")</f>
        <v/>
      </c>
      <c r="B191" s="24" t="str">
        <f t="shared" si="16"/>
        <v/>
      </c>
      <c r="C191" s="25" t="str">
        <f t="shared" si="20"/>
        <v/>
      </c>
      <c r="D191" s="25" t="str">
        <f t="shared" si="23"/>
        <v/>
      </c>
      <c r="E191" s="26" t="e">
        <f t="shared" si="17"/>
        <v>#VALUE!</v>
      </c>
      <c r="F191" s="25" t="e">
        <f t="shared" si="18"/>
        <v>#VALUE!</v>
      </c>
      <c r="G191" s="25" t="str">
        <f t="shared" si="21"/>
        <v/>
      </c>
      <c r="H191" s="25" t="str">
        <f t="shared" si="22"/>
        <v/>
      </c>
      <c r="I191" s="25" t="e">
        <f t="shared" si="19"/>
        <v>#VALUE!</v>
      </c>
      <c r="J191" s="25">
        <f>SUM($H$14:$H191)</f>
        <v>0</v>
      </c>
      <c r="K191" s="20"/>
      <c r="L191" s="20"/>
    </row>
    <row r="192" spans="1:12" x14ac:dyDescent="0.25">
      <c r="A192" s="23" t="str">
        <f>IF(Values_Entered,A191+1,"")</f>
        <v/>
      </c>
      <c r="B192" s="24" t="str">
        <f t="shared" si="16"/>
        <v/>
      </c>
      <c r="C192" s="25" t="str">
        <f t="shared" si="20"/>
        <v/>
      </c>
      <c r="D192" s="25" t="str">
        <f t="shared" si="23"/>
        <v/>
      </c>
      <c r="E192" s="26" t="e">
        <f t="shared" si="17"/>
        <v>#VALUE!</v>
      </c>
      <c r="F192" s="25" t="e">
        <f t="shared" si="18"/>
        <v>#VALUE!</v>
      </c>
      <c r="G192" s="25" t="str">
        <f t="shared" si="21"/>
        <v/>
      </c>
      <c r="H192" s="25" t="str">
        <f t="shared" si="22"/>
        <v/>
      </c>
      <c r="I192" s="25" t="e">
        <f t="shared" si="19"/>
        <v>#VALUE!</v>
      </c>
      <c r="J192" s="25">
        <f>SUM($H$14:$H192)</f>
        <v>0</v>
      </c>
      <c r="K192" s="20"/>
      <c r="L192" s="20"/>
    </row>
    <row r="193" spans="1:12" x14ac:dyDescent="0.25">
      <c r="A193" s="23" t="str">
        <f>IF(Values_Entered,A192+1,"")</f>
        <v/>
      </c>
      <c r="B193" s="24" t="str">
        <f t="shared" si="16"/>
        <v/>
      </c>
      <c r="C193" s="25" t="str">
        <f t="shared" si="20"/>
        <v/>
      </c>
      <c r="D193" s="25" t="str">
        <f t="shared" si="23"/>
        <v/>
      </c>
      <c r="E193" s="26" t="e">
        <f t="shared" si="17"/>
        <v>#VALUE!</v>
      </c>
      <c r="F193" s="25" t="e">
        <f t="shared" si="18"/>
        <v>#VALUE!</v>
      </c>
      <c r="G193" s="25" t="str">
        <f t="shared" si="21"/>
        <v/>
      </c>
      <c r="H193" s="25" t="str">
        <f t="shared" si="22"/>
        <v/>
      </c>
      <c r="I193" s="25" t="e">
        <f t="shared" si="19"/>
        <v>#VALUE!</v>
      </c>
      <c r="J193" s="25">
        <f>SUM($H$14:$H193)</f>
        <v>0</v>
      </c>
      <c r="K193" s="20"/>
      <c r="L193" s="20"/>
    </row>
    <row r="194" spans="1:12" x14ac:dyDescent="0.25">
      <c r="A194" s="23" t="str">
        <f>IF(Values_Entered,A193+1,"")</f>
        <v/>
      </c>
      <c r="B194" s="24" t="str">
        <f t="shared" si="16"/>
        <v/>
      </c>
      <c r="C194" s="25" t="str">
        <f t="shared" si="20"/>
        <v/>
      </c>
      <c r="D194" s="25" t="str">
        <f t="shared" si="23"/>
        <v/>
      </c>
      <c r="E194" s="26" t="e">
        <f t="shared" si="17"/>
        <v>#VALUE!</v>
      </c>
      <c r="F194" s="25" t="e">
        <f t="shared" si="18"/>
        <v>#VALUE!</v>
      </c>
      <c r="G194" s="25" t="str">
        <f t="shared" si="21"/>
        <v/>
      </c>
      <c r="H194" s="25" t="str">
        <f t="shared" si="22"/>
        <v/>
      </c>
      <c r="I194" s="25" t="e">
        <f t="shared" si="19"/>
        <v>#VALUE!</v>
      </c>
      <c r="J194" s="25">
        <f>SUM($H$14:$H194)</f>
        <v>0</v>
      </c>
      <c r="K194" s="20"/>
      <c r="L194" s="20"/>
    </row>
    <row r="195" spans="1:12" x14ac:dyDescent="0.25">
      <c r="A195" s="23" t="str">
        <f>IF(Values_Entered,A194+1,"")</f>
        <v/>
      </c>
      <c r="B195" s="24" t="str">
        <f t="shared" si="16"/>
        <v/>
      </c>
      <c r="C195" s="25" t="str">
        <f t="shared" si="20"/>
        <v/>
      </c>
      <c r="D195" s="25" t="str">
        <f t="shared" si="23"/>
        <v/>
      </c>
      <c r="E195" s="26" t="e">
        <f t="shared" si="17"/>
        <v>#VALUE!</v>
      </c>
      <c r="F195" s="25" t="e">
        <f t="shared" si="18"/>
        <v>#VALUE!</v>
      </c>
      <c r="G195" s="25" t="str">
        <f t="shared" si="21"/>
        <v/>
      </c>
      <c r="H195" s="25" t="str">
        <f t="shared" si="22"/>
        <v/>
      </c>
      <c r="I195" s="25" t="e">
        <f t="shared" si="19"/>
        <v>#VALUE!</v>
      </c>
      <c r="J195" s="25">
        <f>SUM($H$14:$H195)</f>
        <v>0</v>
      </c>
      <c r="K195" s="20"/>
      <c r="L195" s="20"/>
    </row>
    <row r="196" spans="1:12" x14ac:dyDescent="0.25">
      <c r="A196" s="23" t="str">
        <f>IF(Values_Entered,A195+1,"")</f>
        <v/>
      </c>
      <c r="B196" s="24" t="str">
        <f t="shared" si="16"/>
        <v/>
      </c>
      <c r="C196" s="25" t="str">
        <f t="shared" si="20"/>
        <v/>
      </c>
      <c r="D196" s="25" t="str">
        <f t="shared" si="23"/>
        <v/>
      </c>
      <c r="E196" s="26" t="e">
        <f t="shared" si="17"/>
        <v>#VALUE!</v>
      </c>
      <c r="F196" s="25" t="e">
        <f t="shared" si="18"/>
        <v>#VALUE!</v>
      </c>
      <c r="G196" s="25" t="str">
        <f t="shared" si="21"/>
        <v/>
      </c>
      <c r="H196" s="25" t="str">
        <f t="shared" si="22"/>
        <v/>
      </c>
      <c r="I196" s="25" t="e">
        <f t="shared" si="19"/>
        <v>#VALUE!</v>
      </c>
      <c r="J196" s="25">
        <f>SUM($H$14:$H196)</f>
        <v>0</v>
      </c>
      <c r="K196" s="20"/>
      <c r="L196" s="20"/>
    </row>
    <row r="197" spans="1:12" x14ac:dyDescent="0.25">
      <c r="A197" s="23" t="str">
        <f>IF(Values_Entered,A196+1,"")</f>
        <v/>
      </c>
      <c r="B197" s="24" t="str">
        <f t="shared" si="16"/>
        <v/>
      </c>
      <c r="C197" s="25" t="str">
        <f t="shared" si="20"/>
        <v/>
      </c>
      <c r="D197" s="25" t="str">
        <f t="shared" si="23"/>
        <v/>
      </c>
      <c r="E197" s="26" t="e">
        <f t="shared" si="17"/>
        <v>#VALUE!</v>
      </c>
      <c r="F197" s="25" t="e">
        <f t="shared" si="18"/>
        <v>#VALUE!</v>
      </c>
      <c r="G197" s="25" t="str">
        <f t="shared" si="21"/>
        <v/>
      </c>
      <c r="H197" s="25" t="str">
        <f t="shared" si="22"/>
        <v/>
      </c>
      <c r="I197" s="25" t="e">
        <f t="shared" si="19"/>
        <v>#VALUE!</v>
      </c>
      <c r="J197" s="25">
        <f>SUM($H$14:$H197)</f>
        <v>0</v>
      </c>
      <c r="K197" s="20"/>
      <c r="L197" s="20"/>
    </row>
    <row r="198" spans="1:12" x14ac:dyDescent="0.25">
      <c r="A198" s="23" t="str">
        <f>IF(Values_Entered,A197+1,"")</f>
        <v/>
      </c>
      <c r="B198" s="24" t="str">
        <f t="shared" si="16"/>
        <v/>
      </c>
      <c r="C198" s="25" t="str">
        <f t="shared" si="20"/>
        <v/>
      </c>
      <c r="D198" s="25" t="str">
        <f t="shared" si="23"/>
        <v/>
      </c>
      <c r="E198" s="26" t="e">
        <f t="shared" si="17"/>
        <v>#VALUE!</v>
      </c>
      <c r="F198" s="25" t="e">
        <f t="shared" si="18"/>
        <v>#VALUE!</v>
      </c>
      <c r="G198" s="25" t="str">
        <f t="shared" si="21"/>
        <v/>
      </c>
      <c r="H198" s="25" t="str">
        <f t="shared" si="22"/>
        <v/>
      </c>
      <c r="I198" s="25" t="e">
        <f t="shared" si="19"/>
        <v>#VALUE!</v>
      </c>
      <c r="J198" s="25">
        <f>SUM($H$14:$H198)</f>
        <v>0</v>
      </c>
      <c r="K198" s="20"/>
      <c r="L198" s="20"/>
    </row>
    <row r="199" spans="1:12" x14ac:dyDescent="0.25">
      <c r="A199" s="23" t="str">
        <f>IF(Values_Entered,A198+1,"")</f>
        <v/>
      </c>
      <c r="B199" s="24" t="str">
        <f t="shared" si="16"/>
        <v/>
      </c>
      <c r="C199" s="25" t="str">
        <f t="shared" si="20"/>
        <v/>
      </c>
      <c r="D199" s="25" t="str">
        <f t="shared" si="23"/>
        <v/>
      </c>
      <c r="E199" s="26" t="e">
        <f t="shared" si="17"/>
        <v>#VALUE!</v>
      </c>
      <c r="F199" s="25" t="e">
        <f t="shared" si="18"/>
        <v>#VALUE!</v>
      </c>
      <c r="G199" s="25" t="str">
        <f t="shared" si="21"/>
        <v/>
      </c>
      <c r="H199" s="25" t="str">
        <f t="shared" si="22"/>
        <v/>
      </c>
      <c r="I199" s="25" t="e">
        <f t="shared" si="19"/>
        <v>#VALUE!</v>
      </c>
      <c r="J199" s="25">
        <f>SUM($H$14:$H199)</f>
        <v>0</v>
      </c>
      <c r="K199" s="20"/>
      <c r="L199" s="20"/>
    </row>
    <row r="200" spans="1:12" x14ac:dyDescent="0.25">
      <c r="A200" s="23" t="str">
        <f>IF(Values_Entered,A199+1,"")</f>
        <v/>
      </c>
      <c r="B200" s="24" t="str">
        <f t="shared" si="16"/>
        <v/>
      </c>
      <c r="C200" s="25" t="str">
        <f t="shared" si="20"/>
        <v/>
      </c>
      <c r="D200" s="25" t="str">
        <f t="shared" si="23"/>
        <v/>
      </c>
      <c r="E200" s="26" t="e">
        <f t="shared" si="17"/>
        <v>#VALUE!</v>
      </c>
      <c r="F200" s="25" t="e">
        <f t="shared" si="18"/>
        <v>#VALUE!</v>
      </c>
      <c r="G200" s="25" t="str">
        <f t="shared" si="21"/>
        <v/>
      </c>
      <c r="H200" s="25" t="str">
        <f t="shared" si="22"/>
        <v/>
      </c>
      <c r="I200" s="25" t="e">
        <f t="shared" si="19"/>
        <v>#VALUE!</v>
      </c>
      <c r="J200" s="25">
        <f>SUM($H$14:$H200)</f>
        <v>0</v>
      </c>
      <c r="K200" s="20"/>
      <c r="L200" s="20"/>
    </row>
    <row r="201" spans="1:12" x14ac:dyDescent="0.25">
      <c r="A201" s="23" t="str">
        <f>IF(Values_Entered,A200+1,"")</f>
        <v/>
      </c>
      <c r="B201" s="24" t="str">
        <f t="shared" si="16"/>
        <v/>
      </c>
      <c r="C201" s="25" t="str">
        <f t="shared" si="20"/>
        <v/>
      </c>
      <c r="D201" s="25" t="str">
        <f t="shared" si="23"/>
        <v/>
      </c>
      <c r="E201" s="26" t="e">
        <f t="shared" si="17"/>
        <v>#VALUE!</v>
      </c>
      <c r="F201" s="25" t="e">
        <f t="shared" si="18"/>
        <v>#VALUE!</v>
      </c>
      <c r="G201" s="25" t="str">
        <f t="shared" si="21"/>
        <v/>
      </c>
      <c r="H201" s="25" t="str">
        <f t="shared" si="22"/>
        <v/>
      </c>
      <c r="I201" s="25" t="e">
        <f t="shared" si="19"/>
        <v>#VALUE!</v>
      </c>
      <c r="J201" s="25">
        <f>SUM($H$14:$H201)</f>
        <v>0</v>
      </c>
      <c r="K201" s="20"/>
      <c r="L201" s="20"/>
    </row>
    <row r="202" spans="1:12" x14ac:dyDescent="0.25">
      <c r="A202" s="23" t="str">
        <f>IF(Values_Entered,A201+1,"")</f>
        <v/>
      </c>
      <c r="B202" s="24" t="str">
        <f t="shared" si="16"/>
        <v/>
      </c>
      <c r="C202" s="25" t="str">
        <f t="shared" si="20"/>
        <v/>
      </c>
      <c r="D202" s="25" t="str">
        <f t="shared" si="23"/>
        <v/>
      </c>
      <c r="E202" s="26" t="e">
        <f t="shared" si="17"/>
        <v>#VALUE!</v>
      </c>
      <c r="F202" s="25" t="e">
        <f t="shared" si="18"/>
        <v>#VALUE!</v>
      </c>
      <c r="G202" s="25" t="str">
        <f t="shared" si="21"/>
        <v/>
      </c>
      <c r="H202" s="25" t="str">
        <f t="shared" si="22"/>
        <v/>
      </c>
      <c r="I202" s="25" t="e">
        <f t="shared" si="19"/>
        <v>#VALUE!</v>
      </c>
      <c r="J202" s="25">
        <f>SUM($H$14:$H202)</f>
        <v>0</v>
      </c>
      <c r="K202" s="20"/>
      <c r="L202" s="20"/>
    </row>
    <row r="203" spans="1:12" x14ac:dyDescent="0.25">
      <c r="A203" s="23" t="str">
        <f>IF(Values_Entered,A202+1,"")</f>
        <v/>
      </c>
      <c r="B203" s="24" t="str">
        <f t="shared" si="16"/>
        <v/>
      </c>
      <c r="C203" s="25" t="str">
        <f t="shared" si="20"/>
        <v/>
      </c>
      <c r="D203" s="25" t="str">
        <f t="shared" si="23"/>
        <v/>
      </c>
      <c r="E203" s="26" t="e">
        <f t="shared" si="17"/>
        <v>#VALUE!</v>
      </c>
      <c r="F203" s="25" t="e">
        <f t="shared" si="18"/>
        <v>#VALUE!</v>
      </c>
      <c r="G203" s="25" t="str">
        <f t="shared" si="21"/>
        <v/>
      </c>
      <c r="H203" s="25" t="str">
        <f t="shared" si="22"/>
        <v/>
      </c>
      <c r="I203" s="25" t="e">
        <f t="shared" si="19"/>
        <v>#VALUE!</v>
      </c>
      <c r="J203" s="25">
        <f>SUM($H$14:$H203)</f>
        <v>0</v>
      </c>
      <c r="K203" s="20"/>
      <c r="L203" s="20"/>
    </row>
    <row r="204" spans="1:12" x14ac:dyDescent="0.25">
      <c r="A204" s="23" t="str">
        <f>IF(Values_Entered,A203+1,"")</f>
        <v/>
      </c>
      <c r="B204" s="24" t="str">
        <f t="shared" si="16"/>
        <v/>
      </c>
      <c r="C204" s="25" t="str">
        <f t="shared" si="20"/>
        <v/>
      </c>
      <c r="D204" s="25" t="str">
        <f t="shared" si="23"/>
        <v/>
      </c>
      <c r="E204" s="26" t="e">
        <f t="shared" si="17"/>
        <v>#VALUE!</v>
      </c>
      <c r="F204" s="25" t="e">
        <f t="shared" si="18"/>
        <v>#VALUE!</v>
      </c>
      <c r="G204" s="25" t="str">
        <f t="shared" si="21"/>
        <v/>
      </c>
      <c r="H204" s="25" t="str">
        <f t="shared" si="22"/>
        <v/>
      </c>
      <c r="I204" s="25" t="e">
        <f t="shared" si="19"/>
        <v>#VALUE!</v>
      </c>
      <c r="J204" s="25">
        <f>SUM($H$14:$H204)</f>
        <v>0</v>
      </c>
      <c r="K204" s="20"/>
      <c r="L204" s="20"/>
    </row>
    <row r="205" spans="1:12" x14ac:dyDescent="0.25">
      <c r="A205" s="23" t="str">
        <f>IF(Values_Entered,A204+1,"")</f>
        <v/>
      </c>
      <c r="B205" s="24" t="str">
        <f t="shared" si="16"/>
        <v/>
      </c>
      <c r="C205" s="25" t="str">
        <f t="shared" si="20"/>
        <v/>
      </c>
      <c r="D205" s="25" t="str">
        <f t="shared" si="23"/>
        <v/>
      </c>
      <c r="E205" s="26" t="e">
        <f t="shared" si="17"/>
        <v>#VALUE!</v>
      </c>
      <c r="F205" s="25" t="e">
        <f t="shared" si="18"/>
        <v>#VALUE!</v>
      </c>
      <c r="G205" s="25" t="str">
        <f t="shared" si="21"/>
        <v/>
      </c>
      <c r="H205" s="25" t="str">
        <f t="shared" si="22"/>
        <v/>
      </c>
      <c r="I205" s="25" t="e">
        <f t="shared" si="19"/>
        <v>#VALUE!</v>
      </c>
      <c r="J205" s="25">
        <f>SUM($H$14:$H205)</f>
        <v>0</v>
      </c>
      <c r="K205" s="20"/>
      <c r="L205" s="20"/>
    </row>
    <row r="206" spans="1:12" x14ac:dyDescent="0.25">
      <c r="A206" s="23" t="str">
        <f>IF(Values_Entered,A205+1,"")</f>
        <v/>
      </c>
      <c r="B206" s="24" t="str">
        <f t="shared" ref="B206:B269" si="24">IF(Pay_Num&lt;&gt;"",DATE(YEAR(Loan_Start),MONTH(Loan_Start)+(Pay_Num)*12/Num_Pmt_Per_Year,DAY(Loan_Start)),"")</f>
        <v/>
      </c>
      <c r="C206" s="25" t="str">
        <f t="shared" si="20"/>
        <v/>
      </c>
      <c r="D206" s="25" t="str">
        <f t="shared" si="23"/>
        <v/>
      </c>
      <c r="E206" s="26" t="e">
        <f t="shared" ref="E206:E269" si="25">IF(AND(Pay_Num&lt;&gt;"",Sched_Pay+Scheduled_Extra_Payments&lt;Beg_Bal),Scheduled_Extra_Payments,IF(AND(Pay_Num&lt;&gt;"",Beg_Bal-Sched_Pay&gt;0),Beg_Bal-Sched_Pay,IF(Pay_Num&lt;&gt;"",0,"")))</f>
        <v>#VALUE!</v>
      </c>
      <c r="F206" s="25" t="e">
        <f t="shared" ref="F206:F269" si="26">IF(AND(Pay_Num&lt;&gt;"",Sched_Pay+Extra_Pay&lt;Beg_Bal),Sched_Pay+Extra_Pay,IF(Pay_Num&lt;&gt;"",Beg_Bal,""))</f>
        <v>#VALUE!</v>
      </c>
      <c r="G206" s="25" t="str">
        <f t="shared" si="21"/>
        <v/>
      </c>
      <c r="H206" s="25" t="str">
        <f t="shared" si="22"/>
        <v/>
      </c>
      <c r="I206" s="25" t="e">
        <f t="shared" ref="I206:I269" si="27">IF(AND(Pay_Num&lt;&gt;"",Sched_Pay+Extra_Pay&lt;Beg_Bal),Beg_Bal-Princ,IF(Pay_Num&lt;&gt;"",0,""))</f>
        <v>#VALUE!</v>
      </c>
      <c r="J206" s="25">
        <f>SUM($H$14:$H206)</f>
        <v>0</v>
      </c>
      <c r="K206" s="20"/>
      <c r="L206" s="20"/>
    </row>
    <row r="207" spans="1:12" x14ac:dyDescent="0.25">
      <c r="A207" s="23" t="str">
        <f>IF(Values_Entered,A206+1,"")</f>
        <v/>
      </c>
      <c r="B207" s="24" t="str">
        <f t="shared" si="24"/>
        <v/>
      </c>
      <c r="C207" s="25" t="str">
        <f t="shared" ref="C207:C270" si="28">IF(Pay_Num&lt;&gt;"",I206,"")</f>
        <v/>
      </c>
      <c r="D207" s="25" t="str">
        <f t="shared" si="23"/>
        <v/>
      </c>
      <c r="E207" s="26" t="e">
        <f t="shared" si="25"/>
        <v>#VALUE!</v>
      </c>
      <c r="F207" s="25" t="e">
        <f t="shared" si="26"/>
        <v>#VALUE!</v>
      </c>
      <c r="G207" s="25" t="str">
        <f t="shared" ref="G207:G270" si="29">IF(Pay_Num&lt;&gt;"",Total_Pay-Int,"")</f>
        <v/>
      </c>
      <c r="H207" s="25" t="str">
        <f t="shared" ref="H207:H270" si="30">IF(Pay_Num&lt;&gt;"",Beg_Bal*Interest_Rate/Num_Pmt_Per_Year,"")</f>
        <v/>
      </c>
      <c r="I207" s="25" t="e">
        <f t="shared" si="27"/>
        <v>#VALUE!</v>
      </c>
      <c r="J207" s="25">
        <f>SUM($H$14:$H207)</f>
        <v>0</v>
      </c>
      <c r="K207" s="20"/>
      <c r="L207" s="20"/>
    </row>
    <row r="208" spans="1:12" x14ac:dyDescent="0.25">
      <c r="A208" s="23" t="str">
        <f>IF(Values_Entered,A207+1,"")</f>
        <v/>
      </c>
      <c r="B208" s="24" t="str">
        <f t="shared" si="24"/>
        <v/>
      </c>
      <c r="C208" s="25" t="str">
        <f t="shared" si="28"/>
        <v/>
      </c>
      <c r="D208" s="25" t="str">
        <f t="shared" ref="D208:D271" si="31">IF(Pay_Num&lt;&gt;"",Scheduled_Monthly_Payment,"")</f>
        <v/>
      </c>
      <c r="E208" s="26" t="e">
        <f t="shared" si="25"/>
        <v>#VALUE!</v>
      </c>
      <c r="F208" s="25" t="e">
        <f t="shared" si="26"/>
        <v>#VALUE!</v>
      </c>
      <c r="G208" s="25" t="str">
        <f t="shared" si="29"/>
        <v/>
      </c>
      <c r="H208" s="25" t="str">
        <f t="shared" si="30"/>
        <v/>
      </c>
      <c r="I208" s="25" t="e">
        <f t="shared" si="27"/>
        <v>#VALUE!</v>
      </c>
      <c r="J208" s="25">
        <f>SUM($H$14:$H208)</f>
        <v>0</v>
      </c>
      <c r="K208" s="20"/>
      <c r="L208" s="20"/>
    </row>
    <row r="209" spans="1:12" x14ac:dyDescent="0.25">
      <c r="A209" s="23" t="str">
        <f>IF(Values_Entered,A208+1,"")</f>
        <v/>
      </c>
      <c r="B209" s="24" t="str">
        <f t="shared" si="24"/>
        <v/>
      </c>
      <c r="C209" s="25" t="str">
        <f t="shared" si="28"/>
        <v/>
      </c>
      <c r="D209" s="25" t="str">
        <f t="shared" si="31"/>
        <v/>
      </c>
      <c r="E209" s="26" t="e">
        <f t="shared" si="25"/>
        <v>#VALUE!</v>
      </c>
      <c r="F209" s="25" t="e">
        <f t="shared" si="26"/>
        <v>#VALUE!</v>
      </c>
      <c r="G209" s="25" t="str">
        <f t="shared" si="29"/>
        <v/>
      </c>
      <c r="H209" s="25" t="str">
        <f t="shared" si="30"/>
        <v/>
      </c>
      <c r="I209" s="25" t="e">
        <f t="shared" si="27"/>
        <v>#VALUE!</v>
      </c>
      <c r="J209" s="25">
        <f>SUM($H$14:$H209)</f>
        <v>0</v>
      </c>
      <c r="K209" s="20"/>
      <c r="L209" s="20"/>
    </row>
    <row r="210" spans="1:12" x14ac:dyDescent="0.25">
      <c r="A210" s="23" t="str">
        <f>IF(Values_Entered,A209+1,"")</f>
        <v/>
      </c>
      <c r="B210" s="24" t="str">
        <f t="shared" si="24"/>
        <v/>
      </c>
      <c r="C210" s="25" t="str">
        <f t="shared" si="28"/>
        <v/>
      </c>
      <c r="D210" s="25" t="str">
        <f t="shared" si="31"/>
        <v/>
      </c>
      <c r="E210" s="26" t="e">
        <f t="shared" si="25"/>
        <v>#VALUE!</v>
      </c>
      <c r="F210" s="25" t="e">
        <f t="shared" si="26"/>
        <v>#VALUE!</v>
      </c>
      <c r="G210" s="25" t="str">
        <f t="shared" si="29"/>
        <v/>
      </c>
      <c r="H210" s="25" t="str">
        <f t="shared" si="30"/>
        <v/>
      </c>
      <c r="I210" s="25" t="e">
        <f t="shared" si="27"/>
        <v>#VALUE!</v>
      </c>
      <c r="J210" s="25">
        <f>SUM($H$14:$H210)</f>
        <v>0</v>
      </c>
      <c r="K210" s="20"/>
      <c r="L210" s="20"/>
    </row>
    <row r="211" spans="1:12" x14ac:dyDescent="0.25">
      <c r="A211" s="23" t="str">
        <f>IF(Values_Entered,A210+1,"")</f>
        <v/>
      </c>
      <c r="B211" s="24" t="str">
        <f t="shared" si="24"/>
        <v/>
      </c>
      <c r="C211" s="25" t="str">
        <f t="shared" si="28"/>
        <v/>
      </c>
      <c r="D211" s="25" t="str">
        <f t="shared" si="31"/>
        <v/>
      </c>
      <c r="E211" s="26" t="e">
        <f t="shared" si="25"/>
        <v>#VALUE!</v>
      </c>
      <c r="F211" s="25" t="e">
        <f t="shared" si="26"/>
        <v>#VALUE!</v>
      </c>
      <c r="G211" s="25" t="str">
        <f t="shared" si="29"/>
        <v/>
      </c>
      <c r="H211" s="25" t="str">
        <f t="shared" si="30"/>
        <v/>
      </c>
      <c r="I211" s="25" t="e">
        <f t="shared" si="27"/>
        <v>#VALUE!</v>
      </c>
      <c r="J211" s="25">
        <f>SUM($H$14:$H211)</f>
        <v>0</v>
      </c>
      <c r="K211" s="20"/>
      <c r="L211" s="20"/>
    </row>
    <row r="212" spans="1:12" x14ac:dyDescent="0.25">
      <c r="A212" s="23" t="str">
        <f>IF(Values_Entered,A211+1,"")</f>
        <v/>
      </c>
      <c r="B212" s="24" t="str">
        <f t="shared" si="24"/>
        <v/>
      </c>
      <c r="C212" s="25" t="str">
        <f t="shared" si="28"/>
        <v/>
      </c>
      <c r="D212" s="25" t="str">
        <f t="shared" si="31"/>
        <v/>
      </c>
      <c r="E212" s="26" t="e">
        <f t="shared" si="25"/>
        <v>#VALUE!</v>
      </c>
      <c r="F212" s="25" t="e">
        <f t="shared" si="26"/>
        <v>#VALUE!</v>
      </c>
      <c r="G212" s="25" t="str">
        <f t="shared" si="29"/>
        <v/>
      </c>
      <c r="H212" s="25" t="str">
        <f t="shared" si="30"/>
        <v/>
      </c>
      <c r="I212" s="25" t="e">
        <f t="shared" si="27"/>
        <v>#VALUE!</v>
      </c>
      <c r="J212" s="25">
        <f>SUM($H$14:$H212)</f>
        <v>0</v>
      </c>
      <c r="K212" s="20"/>
      <c r="L212" s="20"/>
    </row>
    <row r="213" spans="1:12" x14ac:dyDescent="0.25">
      <c r="A213" s="23" t="str">
        <f>IF(Values_Entered,A212+1,"")</f>
        <v/>
      </c>
      <c r="B213" s="24" t="str">
        <f t="shared" si="24"/>
        <v/>
      </c>
      <c r="C213" s="25" t="str">
        <f t="shared" si="28"/>
        <v/>
      </c>
      <c r="D213" s="25" t="str">
        <f t="shared" si="31"/>
        <v/>
      </c>
      <c r="E213" s="26" t="e">
        <f t="shared" si="25"/>
        <v>#VALUE!</v>
      </c>
      <c r="F213" s="25" t="e">
        <f t="shared" si="26"/>
        <v>#VALUE!</v>
      </c>
      <c r="G213" s="25" t="str">
        <f t="shared" si="29"/>
        <v/>
      </c>
      <c r="H213" s="25" t="str">
        <f t="shared" si="30"/>
        <v/>
      </c>
      <c r="I213" s="25" t="e">
        <f t="shared" si="27"/>
        <v>#VALUE!</v>
      </c>
      <c r="J213" s="25">
        <f>SUM($H$14:$H213)</f>
        <v>0</v>
      </c>
      <c r="K213" s="20"/>
      <c r="L213" s="20"/>
    </row>
    <row r="214" spans="1:12" x14ac:dyDescent="0.25">
      <c r="A214" s="23" t="str">
        <f>IF(Values_Entered,A213+1,"")</f>
        <v/>
      </c>
      <c r="B214" s="24" t="str">
        <f t="shared" si="24"/>
        <v/>
      </c>
      <c r="C214" s="25" t="str">
        <f t="shared" si="28"/>
        <v/>
      </c>
      <c r="D214" s="25" t="str">
        <f t="shared" si="31"/>
        <v/>
      </c>
      <c r="E214" s="26" t="e">
        <f t="shared" si="25"/>
        <v>#VALUE!</v>
      </c>
      <c r="F214" s="25" t="e">
        <f t="shared" si="26"/>
        <v>#VALUE!</v>
      </c>
      <c r="G214" s="25" t="str">
        <f t="shared" si="29"/>
        <v/>
      </c>
      <c r="H214" s="25" t="str">
        <f t="shared" si="30"/>
        <v/>
      </c>
      <c r="I214" s="25" t="e">
        <f t="shared" si="27"/>
        <v>#VALUE!</v>
      </c>
      <c r="J214" s="25">
        <f>SUM($H$14:$H214)</f>
        <v>0</v>
      </c>
      <c r="K214" s="20"/>
      <c r="L214" s="20"/>
    </row>
    <row r="215" spans="1:12" x14ac:dyDescent="0.25">
      <c r="A215" s="23" t="str">
        <f>IF(Values_Entered,A214+1,"")</f>
        <v/>
      </c>
      <c r="B215" s="24" t="str">
        <f t="shared" si="24"/>
        <v/>
      </c>
      <c r="C215" s="25" t="str">
        <f t="shared" si="28"/>
        <v/>
      </c>
      <c r="D215" s="25" t="str">
        <f t="shared" si="31"/>
        <v/>
      </c>
      <c r="E215" s="26" t="e">
        <f t="shared" si="25"/>
        <v>#VALUE!</v>
      </c>
      <c r="F215" s="25" t="e">
        <f t="shared" si="26"/>
        <v>#VALUE!</v>
      </c>
      <c r="G215" s="25" t="str">
        <f t="shared" si="29"/>
        <v/>
      </c>
      <c r="H215" s="25" t="str">
        <f t="shared" si="30"/>
        <v/>
      </c>
      <c r="I215" s="25" t="e">
        <f t="shared" si="27"/>
        <v>#VALUE!</v>
      </c>
      <c r="J215" s="25">
        <f>SUM($H$14:$H215)</f>
        <v>0</v>
      </c>
      <c r="K215" s="20"/>
      <c r="L215" s="20"/>
    </row>
    <row r="216" spans="1:12" x14ac:dyDescent="0.25">
      <c r="A216" s="23" t="str">
        <f>IF(Values_Entered,A215+1,"")</f>
        <v/>
      </c>
      <c r="B216" s="24" t="str">
        <f t="shared" si="24"/>
        <v/>
      </c>
      <c r="C216" s="25" t="str">
        <f t="shared" si="28"/>
        <v/>
      </c>
      <c r="D216" s="25" t="str">
        <f t="shared" si="31"/>
        <v/>
      </c>
      <c r="E216" s="26" t="e">
        <f t="shared" si="25"/>
        <v>#VALUE!</v>
      </c>
      <c r="F216" s="25" t="e">
        <f t="shared" si="26"/>
        <v>#VALUE!</v>
      </c>
      <c r="G216" s="25" t="str">
        <f t="shared" si="29"/>
        <v/>
      </c>
      <c r="H216" s="25" t="str">
        <f t="shared" si="30"/>
        <v/>
      </c>
      <c r="I216" s="25" t="e">
        <f t="shared" si="27"/>
        <v>#VALUE!</v>
      </c>
      <c r="J216" s="25">
        <f>SUM($H$14:$H216)</f>
        <v>0</v>
      </c>
      <c r="K216" s="20"/>
      <c r="L216" s="20"/>
    </row>
    <row r="217" spans="1:12" x14ac:dyDescent="0.25">
      <c r="A217" s="23" t="str">
        <f>IF(Values_Entered,A216+1,"")</f>
        <v/>
      </c>
      <c r="B217" s="24" t="str">
        <f t="shared" si="24"/>
        <v/>
      </c>
      <c r="C217" s="25" t="str">
        <f t="shared" si="28"/>
        <v/>
      </c>
      <c r="D217" s="25" t="str">
        <f t="shared" si="31"/>
        <v/>
      </c>
      <c r="E217" s="26" t="e">
        <f t="shared" si="25"/>
        <v>#VALUE!</v>
      </c>
      <c r="F217" s="25" t="e">
        <f t="shared" si="26"/>
        <v>#VALUE!</v>
      </c>
      <c r="G217" s="25" t="str">
        <f t="shared" si="29"/>
        <v/>
      </c>
      <c r="H217" s="25" t="str">
        <f t="shared" si="30"/>
        <v/>
      </c>
      <c r="I217" s="25" t="e">
        <f t="shared" si="27"/>
        <v>#VALUE!</v>
      </c>
      <c r="J217" s="25">
        <f>SUM($H$14:$H217)</f>
        <v>0</v>
      </c>
      <c r="K217" s="20"/>
      <c r="L217" s="20"/>
    </row>
    <row r="218" spans="1:12" x14ac:dyDescent="0.25">
      <c r="A218" s="23" t="str">
        <f>IF(Values_Entered,A217+1,"")</f>
        <v/>
      </c>
      <c r="B218" s="24" t="str">
        <f t="shared" si="24"/>
        <v/>
      </c>
      <c r="C218" s="25" t="str">
        <f t="shared" si="28"/>
        <v/>
      </c>
      <c r="D218" s="25" t="str">
        <f t="shared" si="31"/>
        <v/>
      </c>
      <c r="E218" s="26" t="e">
        <f t="shared" si="25"/>
        <v>#VALUE!</v>
      </c>
      <c r="F218" s="25" t="e">
        <f t="shared" si="26"/>
        <v>#VALUE!</v>
      </c>
      <c r="G218" s="25" t="str">
        <f t="shared" si="29"/>
        <v/>
      </c>
      <c r="H218" s="25" t="str">
        <f t="shared" si="30"/>
        <v/>
      </c>
      <c r="I218" s="25" t="e">
        <f t="shared" si="27"/>
        <v>#VALUE!</v>
      </c>
      <c r="J218" s="25">
        <f>SUM($H$14:$H218)</f>
        <v>0</v>
      </c>
      <c r="K218" s="20"/>
      <c r="L218" s="20"/>
    </row>
    <row r="219" spans="1:12" x14ac:dyDescent="0.25">
      <c r="A219" s="23" t="str">
        <f>IF(Values_Entered,A218+1,"")</f>
        <v/>
      </c>
      <c r="B219" s="24" t="str">
        <f t="shared" si="24"/>
        <v/>
      </c>
      <c r="C219" s="25" t="str">
        <f t="shared" si="28"/>
        <v/>
      </c>
      <c r="D219" s="25" t="str">
        <f t="shared" si="31"/>
        <v/>
      </c>
      <c r="E219" s="26" t="e">
        <f t="shared" si="25"/>
        <v>#VALUE!</v>
      </c>
      <c r="F219" s="25" t="e">
        <f t="shared" si="26"/>
        <v>#VALUE!</v>
      </c>
      <c r="G219" s="25" t="str">
        <f t="shared" si="29"/>
        <v/>
      </c>
      <c r="H219" s="25" t="str">
        <f t="shared" si="30"/>
        <v/>
      </c>
      <c r="I219" s="25" t="e">
        <f t="shared" si="27"/>
        <v>#VALUE!</v>
      </c>
      <c r="J219" s="25">
        <f>SUM($H$14:$H219)</f>
        <v>0</v>
      </c>
      <c r="K219" s="20"/>
      <c r="L219" s="20"/>
    </row>
    <row r="220" spans="1:12" x14ac:dyDescent="0.25">
      <c r="A220" s="23" t="str">
        <f>IF(Values_Entered,A219+1,"")</f>
        <v/>
      </c>
      <c r="B220" s="24" t="str">
        <f t="shared" si="24"/>
        <v/>
      </c>
      <c r="C220" s="25" t="str">
        <f t="shared" si="28"/>
        <v/>
      </c>
      <c r="D220" s="25" t="str">
        <f t="shared" si="31"/>
        <v/>
      </c>
      <c r="E220" s="26" t="e">
        <f t="shared" si="25"/>
        <v>#VALUE!</v>
      </c>
      <c r="F220" s="25" t="e">
        <f t="shared" si="26"/>
        <v>#VALUE!</v>
      </c>
      <c r="G220" s="25" t="str">
        <f t="shared" si="29"/>
        <v/>
      </c>
      <c r="H220" s="25" t="str">
        <f t="shared" si="30"/>
        <v/>
      </c>
      <c r="I220" s="25" t="e">
        <f t="shared" si="27"/>
        <v>#VALUE!</v>
      </c>
      <c r="J220" s="25">
        <f>SUM($H$14:$H220)</f>
        <v>0</v>
      </c>
      <c r="K220" s="20"/>
      <c r="L220" s="20"/>
    </row>
    <row r="221" spans="1:12" x14ac:dyDescent="0.25">
      <c r="A221" s="23" t="str">
        <f>IF(Values_Entered,A220+1,"")</f>
        <v/>
      </c>
      <c r="B221" s="24" t="str">
        <f t="shared" si="24"/>
        <v/>
      </c>
      <c r="C221" s="25" t="str">
        <f t="shared" si="28"/>
        <v/>
      </c>
      <c r="D221" s="25" t="str">
        <f t="shared" si="31"/>
        <v/>
      </c>
      <c r="E221" s="26" t="e">
        <f t="shared" si="25"/>
        <v>#VALUE!</v>
      </c>
      <c r="F221" s="25" t="e">
        <f t="shared" si="26"/>
        <v>#VALUE!</v>
      </c>
      <c r="G221" s="25" t="str">
        <f t="shared" si="29"/>
        <v/>
      </c>
      <c r="H221" s="25" t="str">
        <f t="shared" si="30"/>
        <v/>
      </c>
      <c r="I221" s="25" t="e">
        <f t="shared" si="27"/>
        <v>#VALUE!</v>
      </c>
      <c r="J221" s="25">
        <f>SUM($H$14:$H221)</f>
        <v>0</v>
      </c>
      <c r="K221" s="20"/>
      <c r="L221" s="20"/>
    </row>
    <row r="222" spans="1:12" x14ac:dyDescent="0.25">
      <c r="A222" s="23" t="str">
        <f>IF(Values_Entered,A221+1,"")</f>
        <v/>
      </c>
      <c r="B222" s="24" t="str">
        <f t="shared" si="24"/>
        <v/>
      </c>
      <c r="C222" s="25" t="str">
        <f t="shared" si="28"/>
        <v/>
      </c>
      <c r="D222" s="25" t="str">
        <f t="shared" si="31"/>
        <v/>
      </c>
      <c r="E222" s="26" t="e">
        <f t="shared" si="25"/>
        <v>#VALUE!</v>
      </c>
      <c r="F222" s="25" t="e">
        <f t="shared" si="26"/>
        <v>#VALUE!</v>
      </c>
      <c r="G222" s="25" t="str">
        <f t="shared" si="29"/>
        <v/>
      </c>
      <c r="H222" s="25" t="str">
        <f t="shared" si="30"/>
        <v/>
      </c>
      <c r="I222" s="25" t="e">
        <f t="shared" si="27"/>
        <v>#VALUE!</v>
      </c>
      <c r="J222" s="25">
        <f>SUM($H$14:$H222)</f>
        <v>0</v>
      </c>
      <c r="K222" s="20"/>
      <c r="L222" s="20"/>
    </row>
    <row r="223" spans="1:12" x14ac:dyDescent="0.25">
      <c r="A223" s="23" t="str">
        <f>IF(Values_Entered,A222+1,"")</f>
        <v/>
      </c>
      <c r="B223" s="24" t="str">
        <f t="shared" si="24"/>
        <v/>
      </c>
      <c r="C223" s="25" t="str">
        <f t="shared" si="28"/>
        <v/>
      </c>
      <c r="D223" s="25" t="str">
        <f t="shared" si="31"/>
        <v/>
      </c>
      <c r="E223" s="26" t="e">
        <f t="shared" si="25"/>
        <v>#VALUE!</v>
      </c>
      <c r="F223" s="25" t="e">
        <f t="shared" si="26"/>
        <v>#VALUE!</v>
      </c>
      <c r="G223" s="25" t="str">
        <f t="shared" si="29"/>
        <v/>
      </c>
      <c r="H223" s="25" t="str">
        <f t="shared" si="30"/>
        <v/>
      </c>
      <c r="I223" s="25" t="e">
        <f t="shared" si="27"/>
        <v>#VALUE!</v>
      </c>
      <c r="J223" s="25">
        <f>SUM($H$14:$H223)</f>
        <v>0</v>
      </c>
      <c r="K223" s="20"/>
      <c r="L223" s="20"/>
    </row>
    <row r="224" spans="1:12" x14ac:dyDescent="0.25">
      <c r="A224" s="23" t="str">
        <f>IF(Values_Entered,A223+1,"")</f>
        <v/>
      </c>
      <c r="B224" s="24" t="str">
        <f t="shared" si="24"/>
        <v/>
      </c>
      <c r="C224" s="25" t="str">
        <f t="shared" si="28"/>
        <v/>
      </c>
      <c r="D224" s="25" t="str">
        <f t="shared" si="31"/>
        <v/>
      </c>
      <c r="E224" s="26" t="e">
        <f t="shared" si="25"/>
        <v>#VALUE!</v>
      </c>
      <c r="F224" s="25" t="e">
        <f t="shared" si="26"/>
        <v>#VALUE!</v>
      </c>
      <c r="G224" s="25" t="str">
        <f t="shared" si="29"/>
        <v/>
      </c>
      <c r="H224" s="25" t="str">
        <f t="shared" si="30"/>
        <v/>
      </c>
      <c r="I224" s="25" t="e">
        <f t="shared" si="27"/>
        <v>#VALUE!</v>
      </c>
      <c r="J224" s="25">
        <f>SUM($H$14:$H224)</f>
        <v>0</v>
      </c>
      <c r="K224" s="20"/>
      <c r="L224" s="20"/>
    </row>
    <row r="225" spans="1:12" x14ac:dyDescent="0.25">
      <c r="A225" s="23" t="str">
        <f>IF(Values_Entered,A224+1,"")</f>
        <v/>
      </c>
      <c r="B225" s="24" t="str">
        <f t="shared" si="24"/>
        <v/>
      </c>
      <c r="C225" s="25" t="str">
        <f t="shared" si="28"/>
        <v/>
      </c>
      <c r="D225" s="25" t="str">
        <f t="shared" si="31"/>
        <v/>
      </c>
      <c r="E225" s="26" t="e">
        <f t="shared" si="25"/>
        <v>#VALUE!</v>
      </c>
      <c r="F225" s="25" t="e">
        <f t="shared" si="26"/>
        <v>#VALUE!</v>
      </c>
      <c r="G225" s="25" t="str">
        <f t="shared" si="29"/>
        <v/>
      </c>
      <c r="H225" s="25" t="str">
        <f t="shared" si="30"/>
        <v/>
      </c>
      <c r="I225" s="25" t="e">
        <f t="shared" si="27"/>
        <v>#VALUE!</v>
      </c>
      <c r="J225" s="25">
        <f>SUM($H$14:$H225)</f>
        <v>0</v>
      </c>
      <c r="K225" s="20"/>
      <c r="L225" s="20"/>
    </row>
    <row r="226" spans="1:12" x14ac:dyDescent="0.25">
      <c r="A226" s="23" t="str">
        <f>IF(Values_Entered,A225+1,"")</f>
        <v/>
      </c>
      <c r="B226" s="24" t="str">
        <f t="shared" si="24"/>
        <v/>
      </c>
      <c r="C226" s="25" t="str">
        <f t="shared" si="28"/>
        <v/>
      </c>
      <c r="D226" s="25" t="str">
        <f t="shared" si="31"/>
        <v/>
      </c>
      <c r="E226" s="26" t="e">
        <f t="shared" si="25"/>
        <v>#VALUE!</v>
      </c>
      <c r="F226" s="25" t="e">
        <f t="shared" si="26"/>
        <v>#VALUE!</v>
      </c>
      <c r="G226" s="25" t="str">
        <f t="shared" si="29"/>
        <v/>
      </c>
      <c r="H226" s="25" t="str">
        <f t="shared" si="30"/>
        <v/>
      </c>
      <c r="I226" s="25" t="e">
        <f t="shared" si="27"/>
        <v>#VALUE!</v>
      </c>
      <c r="J226" s="25">
        <f>SUM($H$14:$H226)</f>
        <v>0</v>
      </c>
      <c r="K226" s="20"/>
      <c r="L226" s="20"/>
    </row>
    <row r="227" spans="1:12" x14ac:dyDescent="0.25">
      <c r="A227" s="23" t="str">
        <f>IF(Values_Entered,A226+1,"")</f>
        <v/>
      </c>
      <c r="B227" s="24" t="str">
        <f t="shared" si="24"/>
        <v/>
      </c>
      <c r="C227" s="25" t="str">
        <f t="shared" si="28"/>
        <v/>
      </c>
      <c r="D227" s="25" t="str">
        <f t="shared" si="31"/>
        <v/>
      </c>
      <c r="E227" s="26" t="e">
        <f t="shared" si="25"/>
        <v>#VALUE!</v>
      </c>
      <c r="F227" s="25" t="e">
        <f t="shared" si="26"/>
        <v>#VALUE!</v>
      </c>
      <c r="G227" s="25" t="str">
        <f t="shared" si="29"/>
        <v/>
      </c>
      <c r="H227" s="25" t="str">
        <f t="shared" si="30"/>
        <v/>
      </c>
      <c r="I227" s="25" t="e">
        <f t="shared" si="27"/>
        <v>#VALUE!</v>
      </c>
      <c r="J227" s="25">
        <f>SUM($H$14:$H227)</f>
        <v>0</v>
      </c>
      <c r="K227" s="20"/>
      <c r="L227" s="20"/>
    </row>
    <row r="228" spans="1:12" x14ac:dyDescent="0.25">
      <c r="A228" s="23" t="str">
        <f>IF(Values_Entered,A227+1,"")</f>
        <v/>
      </c>
      <c r="B228" s="24" t="str">
        <f t="shared" si="24"/>
        <v/>
      </c>
      <c r="C228" s="25" t="str">
        <f t="shared" si="28"/>
        <v/>
      </c>
      <c r="D228" s="25" t="str">
        <f t="shared" si="31"/>
        <v/>
      </c>
      <c r="E228" s="26" t="e">
        <f t="shared" si="25"/>
        <v>#VALUE!</v>
      </c>
      <c r="F228" s="25" t="e">
        <f t="shared" si="26"/>
        <v>#VALUE!</v>
      </c>
      <c r="G228" s="25" t="str">
        <f t="shared" si="29"/>
        <v/>
      </c>
      <c r="H228" s="25" t="str">
        <f t="shared" si="30"/>
        <v/>
      </c>
      <c r="I228" s="25" t="e">
        <f t="shared" si="27"/>
        <v>#VALUE!</v>
      </c>
      <c r="J228" s="25">
        <f>SUM($H$14:$H228)</f>
        <v>0</v>
      </c>
      <c r="K228" s="20"/>
      <c r="L228" s="20"/>
    </row>
    <row r="229" spans="1:12" x14ac:dyDescent="0.25">
      <c r="A229" s="23" t="str">
        <f>IF(Values_Entered,A228+1,"")</f>
        <v/>
      </c>
      <c r="B229" s="24" t="str">
        <f t="shared" si="24"/>
        <v/>
      </c>
      <c r="C229" s="25" t="str">
        <f t="shared" si="28"/>
        <v/>
      </c>
      <c r="D229" s="25" t="str">
        <f t="shared" si="31"/>
        <v/>
      </c>
      <c r="E229" s="26" t="e">
        <f t="shared" si="25"/>
        <v>#VALUE!</v>
      </c>
      <c r="F229" s="25" t="e">
        <f t="shared" si="26"/>
        <v>#VALUE!</v>
      </c>
      <c r="G229" s="25" t="str">
        <f t="shared" si="29"/>
        <v/>
      </c>
      <c r="H229" s="25" t="str">
        <f t="shared" si="30"/>
        <v/>
      </c>
      <c r="I229" s="25" t="e">
        <f t="shared" si="27"/>
        <v>#VALUE!</v>
      </c>
      <c r="J229" s="25">
        <f>SUM($H$14:$H229)</f>
        <v>0</v>
      </c>
      <c r="K229" s="20"/>
      <c r="L229" s="20"/>
    </row>
    <row r="230" spans="1:12" x14ac:dyDescent="0.25">
      <c r="A230" s="23" t="str">
        <f>IF(Values_Entered,A229+1,"")</f>
        <v/>
      </c>
      <c r="B230" s="24" t="str">
        <f t="shared" si="24"/>
        <v/>
      </c>
      <c r="C230" s="25" t="str">
        <f t="shared" si="28"/>
        <v/>
      </c>
      <c r="D230" s="25" t="str">
        <f t="shared" si="31"/>
        <v/>
      </c>
      <c r="E230" s="26" t="e">
        <f t="shared" si="25"/>
        <v>#VALUE!</v>
      </c>
      <c r="F230" s="25" t="e">
        <f t="shared" si="26"/>
        <v>#VALUE!</v>
      </c>
      <c r="G230" s="25" t="str">
        <f t="shared" si="29"/>
        <v/>
      </c>
      <c r="H230" s="25" t="str">
        <f t="shared" si="30"/>
        <v/>
      </c>
      <c r="I230" s="25" t="e">
        <f t="shared" si="27"/>
        <v>#VALUE!</v>
      </c>
      <c r="J230" s="25">
        <f>SUM($H$14:$H230)</f>
        <v>0</v>
      </c>
      <c r="K230" s="20"/>
      <c r="L230" s="20"/>
    </row>
    <row r="231" spans="1:12" x14ac:dyDescent="0.25">
      <c r="A231" s="23" t="str">
        <f>IF(Values_Entered,A230+1,"")</f>
        <v/>
      </c>
      <c r="B231" s="24" t="str">
        <f t="shared" si="24"/>
        <v/>
      </c>
      <c r="C231" s="25" t="str">
        <f t="shared" si="28"/>
        <v/>
      </c>
      <c r="D231" s="25" t="str">
        <f t="shared" si="31"/>
        <v/>
      </c>
      <c r="E231" s="26" t="e">
        <f t="shared" si="25"/>
        <v>#VALUE!</v>
      </c>
      <c r="F231" s="25" t="e">
        <f t="shared" si="26"/>
        <v>#VALUE!</v>
      </c>
      <c r="G231" s="25" t="str">
        <f t="shared" si="29"/>
        <v/>
      </c>
      <c r="H231" s="25" t="str">
        <f t="shared" si="30"/>
        <v/>
      </c>
      <c r="I231" s="25" t="e">
        <f t="shared" si="27"/>
        <v>#VALUE!</v>
      </c>
      <c r="J231" s="25">
        <f>SUM($H$14:$H231)</f>
        <v>0</v>
      </c>
      <c r="K231" s="20"/>
      <c r="L231" s="20"/>
    </row>
    <row r="232" spans="1:12" x14ac:dyDescent="0.25">
      <c r="A232" s="23" t="str">
        <f>IF(Values_Entered,A231+1,"")</f>
        <v/>
      </c>
      <c r="B232" s="24" t="str">
        <f t="shared" si="24"/>
        <v/>
      </c>
      <c r="C232" s="25" t="str">
        <f t="shared" si="28"/>
        <v/>
      </c>
      <c r="D232" s="25" t="str">
        <f t="shared" si="31"/>
        <v/>
      </c>
      <c r="E232" s="26" t="e">
        <f t="shared" si="25"/>
        <v>#VALUE!</v>
      </c>
      <c r="F232" s="25" t="e">
        <f t="shared" si="26"/>
        <v>#VALUE!</v>
      </c>
      <c r="G232" s="25" t="str">
        <f t="shared" si="29"/>
        <v/>
      </c>
      <c r="H232" s="25" t="str">
        <f t="shared" si="30"/>
        <v/>
      </c>
      <c r="I232" s="25" t="e">
        <f t="shared" si="27"/>
        <v>#VALUE!</v>
      </c>
      <c r="J232" s="25">
        <f>SUM($H$14:$H232)</f>
        <v>0</v>
      </c>
      <c r="K232" s="20"/>
      <c r="L232" s="20"/>
    </row>
    <row r="233" spans="1:12" x14ac:dyDescent="0.25">
      <c r="A233" s="23" t="str">
        <f>IF(Values_Entered,A232+1,"")</f>
        <v/>
      </c>
      <c r="B233" s="24" t="str">
        <f t="shared" si="24"/>
        <v/>
      </c>
      <c r="C233" s="25" t="str">
        <f t="shared" si="28"/>
        <v/>
      </c>
      <c r="D233" s="25" t="str">
        <f t="shared" si="31"/>
        <v/>
      </c>
      <c r="E233" s="26" t="e">
        <f t="shared" si="25"/>
        <v>#VALUE!</v>
      </c>
      <c r="F233" s="25" t="e">
        <f t="shared" si="26"/>
        <v>#VALUE!</v>
      </c>
      <c r="G233" s="25" t="str">
        <f t="shared" si="29"/>
        <v/>
      </c>
      <c r="H233" s="25" t="str">
        <f t="shared" si="30"/>
        <v/>
      </c>
      <c r="I233" s="25" t="e">
        <f t="shared" si="27"/>
        <v>#VALUE!</v>
      </c>
      <c r="J233" s="25">
        <f>SUM($H$14:$H233)</f>
        <v>0</v>
      </c>
      <c r="K233" s="20"/>
      <c r="L233" s="20"/>
    </row>
    <row r="234" spans="1:12" x14ac:dyDescent="0.25">
      <c r="A234" s="23" t="str">
        <f>IF(Values_Entered,A233+1,"")</f>
        <v/>
      </c>
      <c r="B234" s="24" t="str">
        <f t="shared" si="24"/>
        <v/>
      </c>
      <c r="C234" s="25" t="str">
        <f t="shared" si="28"/>
        <v/>
      </c>
      <c r="D234" s="25" t="str">
        <f t="shared" si="31"/>
        <v/>
      </c>
      <c r="E234" s="26" t="e">
        <f t="shared" si="25"/>
        <v>#VALUE!</v>
      </c>
      <c r="F234" s="25" t="e">
        <f t="shared" si="26"/>
        <v>#VALUE!</v>
      </c>
      <c r="G234" s="25" t="str">
        <f t="shared" si="29"/>
        <v/>
      </c>
      <c r="H234" s="25" t="str">
        <f t="shared" si="30"/>
        <v/>
      </c>
      <c r="I234" s="25" t="e">
        <f t="shared" si="27"/>
        <v>#VALUE!</v>
      </c>
      <c r="J234" s="25">
        <f>SUM($H$14:$H234)</f>
        <v>0</v>
      </c>
      <c r="K234" s="20"/>
      <c r="L234" s="20"/>
    </row>
    <row r="235" spans="1:12" x14ac:dyDescent="0.25">
      <c r="A235" s="23" t="str">
        <f>IF(Values_Entered,A234+1,"")</f>
        <v/>
      </c>
      <c r="B235" s="24" t="str">
        <f t="shared" si="24"/>
        <v/>
      </c>
      <c r="C235" s="25" t="str">
        <f t="shared" si="28"/>
        <v/>
      </c>
      <c r="D235" s="25" t="str">
        <f t="shared" si="31"/>
        <v/>
      </c>
      <c r="E235" s="26" t="e">
        <f t="shared" si="25"/>
        <v>#VALUE!</v>
      </c>
      <c r="F235" s="25" t="e">
        <f t="shared" si="26"/>
        <v>#VALUE!</v>
      </c>
      <c r="G235" s="25" t="str">
        <f t="shared" si="29"/>
        <v/>
      </c>
      <c r="H235" s="25" t="str">
        <f t="shared" si="30"/>
        <v/>
      </c>
      <c r="I235" s="25" t="e">
        <f t="shared" si="27"/>
        <v>#VALUE!</v>
      </c>
      <c r="J235" s="25">
        <f>SUM($H$14:$H235)</f>
        <v>0</v>
      </c>
      <c r="K235" s="20"/>
      <c r="L235" s="20"/>
    </row>
    <row r="236" spans="1:12" x14ac:dyDescent="0.25">
      <c r="A236" s="23" t="str">
        <f>IF(Values_Entered,A235+1,"")</f>
        <v/>
      </c>
      <c r="B236" s="24" t="str">
        <f t="shared" si="24"/>
        <v/>
      </c>
      <c r="C236" s="25" t="str">
        <f t="shared" si="28"/>
        <v/>
      </c>
      <c r="D236" s="25" t="str">
        <f t="shared" si="31"/>
        <v/>
      </c>
      <c r="E236" s="26" t="e">
        <f t="shared" si="25"/>
        <v>#VALUE!</v>
      </c>
      <c r="F236" s="25" t="e">
        <f t="shared" si="26"/>
        <v>#VALUE!</v>
      </c>
      <c r="G236" s="25" t="str">
        <f t="shared" si="29"/>
        <v/>
      </c>
      <c r="H236" s="25" t="str">
        <f t="shared" si="30"/>
        <v/>
      </c>
      <c r="I236" s="25" t="e">
        <f t="shared" si="27"/>
        <v>#VALUE!</v>
      </c>
      <c r="J236" s="25">
        <f>SUM($H$14:$H236)</f>
        <v>0</v>
      </c>
      <c r="K236" s="20"/>
      <c r="L236" s="20"/>
    </row>
    <row r="237" spans="1:12" x14ac:dyDescent="0.25">
      <c r="A237" s="23" t="str">
        <f>IF(Values_Entered,A236+1,"")</f>
        <v/>
      </c>
      <c r="B237" s="24" t="str">
        <f t="shared" si="24"/>
        <v/>
      </c>
      <c r="C237" s="25" t="str">
        <f t="shared" si="28"/>
        <v/>
      </c>
      <c r="D237" s="25" t="str">
        <f t="shared" si="31"/>
        <v/>
      </c>
      <c r="E237" s="26" t="e">
        <f t="shared" si="25"/>
        <v>#VALUE!</v>
      </c>
      <c r="F237" s="25" t="e">
        <f t="shared" si="26"/>
        <v>#VALUE!</v>
      </c>
      <c r="G237" s="25" t="str">
        <f t="shared" si="29"/>
        <v/>
      </c>
      <c r="H237" s="25" t="str">
        <f t="shared" si="30"/>
        <v/>
      </c>
      <c r="I237" s="25" t="e">
        <f t="shared" si="27"/>
        <v>#VALUE!</v>
      </c>
      <c r="J237" s="25">
        <f>SUM($H$14:$H237)</f>
        <v>0</v>
      </c>
      <c r="K237" s="20"/>
      <c r="L237" s="20"/>
    </row>
    <row r="238" spans="1:12" x14ac:dyDescent="0.25">
      <c r="A238" s="23" t="str">
        <f>IF(Values_Entered,A237+1,"")</f>
        <v/>
      </c>
      <c r="B238" s="24" t="str">
        <f t="shared" si="24"/>
        <v/>
      </c>
      <c r="C238" s="25" t="str">
        <f t="shared" si="28"/>
        <v/>
      </c>
      <c r="D238" s="25" t="str">
        <f t="shared" si="31"/>
        <v/>
      </c>
      <c r="E238" s="26" t="e">
        <f t="shared" si="25"/>
        <v>#VALUE!</v>
      </c>
      <c r="F238" s="25" t="e">
        <f t="shared" si="26"/>
        <v>#VALUE!</v>
      </c>
      <c r="G238" s="25" t="str">
        <f t="shared" si="29"/>
        <v/>
      </c>
      <c r="H238" s="25" t="str">
        <f t="shared" si="30"/>
        <v/>
      </c>
      <c r="I238" s="25" t="e">
        <f t="shared" si="27"/>
        <v>#VALUE!</v>
      </c>
      <c r="J238" s="25">
        <f>SUM($H$14:$H238)</f>
        <v>0</v>
      </c>
      <c r="K238" s="20"/>
      <c r="L238" s="20"/>
    </row>
    <row r="239" spans="1:12" x14ac:dyDescent="0.25">
      <c r="A239" s="23" t="str">
        <f>IF(Values_Entered,A238+1,"")</f>
        <v/>
      </c>
      <c r="B239" s="24" t="str">
        <f t="shared" si="24"/>
        <v/>
      </c>
      <c r="C239" s="25" t="str">
        <f t="shared" si="28"/>
        <v/>
      </c>
      <c r="D239" s="25" t="str">
        <f t="shared" si="31"/>
        <v/>
      </c>
      <c r="E239" s="26" t="e">
        <f t="shared" si="25"/>
        <v>#VALUE!</v>
      </c>
      <c r="F239" s="25" t="e">
        <f t="shared" si="26"/>
        <v>#VALUE!</v>
      </c>
      <c r="G239" s="25" t="str">
        <f t="shared" si="29"/>
        <v/>
      </c>
      <c r="H239" s="25" t="str">
        <f t="shared" si="30"/>
        <v/>
      </c>
      <c r="I239" s="25" t="e">
        <f t="shared" si="27"/>
        <v>#VALUE!</v>
      </c>
      <c r="J239" s="25">
        <f>SUM($H$14:$H239)</f>
        <v>0</v>
      </c>
      <c r="K239" s="20"/>
      <c r="L239" s="20"/>
    </row>
    <row r="240" spans="1:12" x14ac:dyDescent="0.25">
      <c r="A240" s="23" t="str">
        <f>IF(Values_Entered,A239+1,"")</f>
        <v/>
      </c>
      <c r="B240" s="24" t="str">
        <f t="shared" si="24"/>
        <v/>
      </c>
      <c r="C240" s="25" t="str">
        <f t="shared" si="28"/>
        <v/>
      </c>
      <c r="D240" s="25" t="str">
        <f t="shared" si="31"/>
        <v/>
      </c>
      <c r="E240" s="26" t="e">
        <f t="shared" si="25"/>
        <v>#VALUE!</v>
      </c>
      <c r="F240" s="25" t="e">
        <f t="shared" si="26"/>
        <v>#VALUE!</v>
      </c>
      <c r="G240" s="25" t="str">
        <f t="shared" si="29"/>
        <v/>
      </c>
      <c r="H240" s="25" t="str">
        <f t="shared" si="30"/>
        <v/>
      </c>
      <c r="I240" s="25" t="e">
        <f t="shared" si="27"/>
        <v>#VALUE!</v>
      </c>
      <c r="J240" s="25">
        <f>SUM($H$14:$H240)</f>
        <v>0</v>
      </c>
      <c r="K240" s="20"/>
      <c r="L240" s="20"/>
    </row>
    <row r="241" spans="1:12" x14ac:dyDescent="0.25">
      <c r="A241" s="23" t="str">
        <f>IF(Values_Entered,A240+1,"")</f>
        <v/>
      </c>
      <c r="B241" s="24" t="str">
        <f t="shared" si="24"/>
        <v/>
      </c>
      <c r="C241" s="25" t="str">
        <f t="shared" si="28"/>
        <v/>
      </c>
      <c r="D241" s="25" t="str">
        <f t="shared" si="31"/>
        <v/>
      </c>
      <c r="E241" s="26" t="e">
        <f t="shared" si="25"/>
        <v>#VALUE!</v>
      </c>
      <c r="F241" s="25" t="e">
        <f t="shared" si="26"/>
        <v>#VALUE!</v>
      </c>
      <c r="G241" s="25" t="str">
        <f t="shared" si="29"/>
        <v/>
      </c>
      <c r="H241" s="25" t="str">
        <f t="shared" si="30"/>
        <v/>
      </c>
      <c r="I241" s="25" t="e">
        <f t="shared" si="27"/>
        <v>#VALUE!</v>
      </c>
      <c r="J241" s="25">
        <f>SUM($H$14:$H241)</f>
        <v>0</v>
      </c>
      <c r="K241" s="20"/>
      <c r="L241" s="20"/>
    </row>
    <row r="242" spans="1:12" x14ac:dyDescent="0.25">
      <c r="A242" s="23" t="str">
        <f>IF(Values_Entered,A241+1,"")</f>
        <v/>
      </c>
      <c r="B242" s="24" t="str">
        <f t="shared" si="24"/>
        <v/>
      </c>
      <c r="C242" s="25" t="str">
        <f t="shared" si="28"/>
        <v/>
      </c>
      <c r="D242" s="25" t="str">
        <f t="shared" si="31"/>
        <v/>
      </c>
      <c r="E242" s="26" t="e">
        <f t="shared" si="25"/>
        <v>#VALUE!</v>
      </c>
      <c r="F242" s="25" t="e">
        <f t="shared" si="26"/>
        <v>#VALUE!</v>
      </c>
      <c r="G242" s="25" t="str">
        <f t="shared" si="29"/>
        <v/>
      </c>
      <c r="H242" s="25" t="str">
        <f t="shared" si="30"/>
        <v/>
      </c>
      <c r="I242" s="25" t="e">
        <f t="shared" si="27"/>
        <v>#VALUE!</v>
      </c>
      <c r="J242" s="25">
        <f>SUM($H$14:$H242)</f>
        <v>0</v>
      </c>
      <c r="K242" s="20"/>
      <c r="L242" s="20"/>
    </row>
    <row r="243" spans="1:12" x14ac:dyDescent="0.25">
      <c r="A243" s="23" t="str">
        <f>IF(Values_Entered,A242+1,"")</f>
        <v/>
      </c>
      <c r="B243" s="24" t="str">
        <f t="shared" si="24"/>
        <v/>
      </c>
      <c r="C243" s="25" t="str">
        <f t="shared" si="28"/>
        <v/>
      </c>
      <c r="D243" s="25" t="str">
        <f t="shared" si="31"/>
        <v/>
      </c>
      <c r="E243" s="26" t="e">
        <f t="shared" si="25"/>
        <v>#VALUE!</v>
      </c>
      <c r="F243" s="25" t="e">
        <f t="shared" si="26"/>
        <v>#VALUE!</v>
      </c>
      <c r="G243" s="25" t="str">
        <f t="shared" si="29"/>
        <v/>
      </c>
      <c r="H243" s="25" t="str">
        <f t="shared" si="30"/>
        <v/>
      </c>
      <c r="I243" s="25" t="e">
        <f t="shared" si="27"/>
        <v>#VALUE!</v>
      </c>
      <c r="J243" s="25">
        <f>SUM($H$14:$H243)</f>
        <v>0</v>
      </c>
      <c r="K243" s="20"/>
      <c r="L243" s="20"/>
    </row>
    <row r="244" spans="1:12" x14ac:dyDescent="0.25">
      <c r="A244" s="23" t="str">
        <f>IF(Values_Entered,A243+1,"")</f>
        <v/>
      </c>
      <c r="B244" s="24" t="str">
        <f t="shared" si="24"/>
        <v/>
      </c>
      <c r="C244" s="25" t="str">
        <f t="shared" si="28"/>
        <v/>
      </c>
      <c r="D244" s="25" t="str">
        <f t="shared" si="31"/>
        <v/>
      </c>
      <c r="E244" s="26" t="e">
        <f t="shared" si="25"/>
        <v>#VALUE!</v>
      </c>
      <c r="F244" s="25" t="e">
        <f t="shared" si="26"/>
        <v>#VALUE!</v>
      </c>
      <c r="G244" s="25" t="str">
        <f t="shared" si="29"/>
        <v/>
      </c>
      <c r="H244" s="25" t="str">
        <f t="shared" si="30"/>
        <v/>
      </c>
      <c r="I244" s="25" t="e">
        <f t="shared" si="27"/>
        <v>#VALUE!</v>
      </c>
      <c r="J244" s="25">
        <f>SUM($H$14:$H244)</f>
        <v>0</v>
      </c>
      <c r="K244" s="20"/>
      <c r="L244" s="20"/>
    </row>
    <row r="245" spans="1:12" x14ac:dyDescent="0.25">
      <c r="A245" s="23" t="str">
        <f>IF(Values_Entered,A244+1,"")</f>
        <v/>
      </c>
      <c r="B245" s="24" t="str">
        <f t="shared" si="24"/>
        <v/>
      </c>
      <c r="C245" s="25" t="str">
        <f t="shared" si="28"/>
        <v/>
      </c>
      <c r="D245" s="25" t="str">
        <f t="shared" si="31"/>
        <v/>
      </c>
      <c r="E245" s="26" t="e">
        <f t="shared" si="25"/>
        <v>#VALUE!</v>
      </c>
      <c r="F245" s="25" t="e">
        <f t="shared" si="26"/>
        <v>#VALUE!</v>
      </c>
      <c r="G245" s="25" t="str">
        <f t="shared" si="29"/>
        <v/>
      </c>
      <c r="H245" s="25" t="str">
        <f t="shared" si="30"/>
        <v/>
      </c>
      <c r="I245" s="25" t="e">
        <f t="shared" si="27"/>
        <v>#VALUE!</v>
      </c>
      <c r="J245" s="25">
        <f>SUM($H$14:$H245)</f>
        <v>0</v>
      </c>
      <c r="K245" s="20"/>
      <c r="L245" s="20"/>
    </row>
    <row r="246" spans="1:12" x14ac:dyDescent="0.25">
      <c r="A246" s="23" t="str">
        <f>IF(Values_Entered,A245+1,"")</f>
        <v/>
      </c>
      <c r="B246" s="24" t="str">
        <f t="shared" si="24"/>
        <v/>
      </c>
      <c r="C246" s="25" t="str">
        <f t="shared" si="28"/>
        <v/>
      </c>
      <c r="D246" s="25" t="str">
        <f t="shared" si="31"/>
        <v/>
      </c>
      <c r="E246" s="26" t="e">
        <f t="shared" si="25"/>
        <v>#VALUE!</v>
      </c>
      <c r="F246" s="25" t="e">
        <f t="shared" si="26"/>
        <v>#VALUE!</v>
      </c>
      <c r="G246" s="25" t="str">
        <f t="shared" si="29"/>
        <v/>
      </c>
      <c r="H246" s="25" t="str">
        <f t="shared" si="30"/>
        <v/>
      </c>
      <c r="I246" s="25" t="e">
        <f t="shared" si="27"/>
        <v>#VALUE!</v>
      </c>
      <c r="J246" s="25">
        <f>SUM($H$14:$H246)</f>
        <v>0</v>
      </c>
      <c r="K246" s="20"/>
      <c r="L246" s="20"/>
    </row>
    <row r="247" spans="1:12" x14ac:dyDescent="0.25">
      <c r="A247" s="23" t="str">
        <f>IF(Values_Entered,A246+1,"")</f>
        <v/>
      </c>
      <c r="B247" s="24" t="str">
        <f t="shared" si="24"/>
        <v/>
      </c>
      <c r="C247" s="25" t="str">
        <f t="shared" si="28"/>
        <v/>
      </c>
      <c r="D247" s="25" t="str">
        <f t="shared" si="31"/>
        <v/>
      </c>
      <c r="E247" s="26" t="e">
        <f t="shared" si="25"/>
        <v>#VALUE!</v>
      </c>
      <c r="F247" s="25" t="e">
        <f t="shared" si="26"/>
        <v>#VALUE!</v>
      </c>
      <c r="G247" s="25" t="str">
        <f t="shared" si="29"/>
        <v/>
      </c>
      <c r="H247" s="25" t="str">
        <f t="shared" si="30"/>
        <v/>
      </c>
      <c r="I247" s="25" t="e">
        <f t="shared" si="27"/>
        <v>#VALUE!</v>
      </c>
      <c r="J247" s="25">
        <f>SUM($H$14:$H247)</f>
        <v>0</v>
      </c>
      <c r="K247" s="20"/>
      <c r="L247" s="20"/>
    </row>
    <row r="248" spans="1:12" x14ac:dyDescent="0.25">
      <c r="A248" s="23" t="str">
        <f>IF(Values_Entered,A247+1,"")</f>
        <v/>
      </c>
      <c r="B248" s="24" t="str">
        <f t="shared" si="24"/>
        <v/>
      </c>
      <c r="C248" s="25" t="str">
        <f t="shared" si="28"/>
        <v/>
      </c>
      <c r="D248" s="25" t="str">
        <f t="shared" si="31"/>
        <v/>
      </c>
      <c r="E248" s="26" t="e">
        <f t="shared" si="25"/>
        <v>#VALUE!</v>
      </c>
      <c r="F248" s="25" t="e">
        <f t="shared" si="26"/>
        <v>#VALUE!</v>
      </c>
      <c r="G248" s="25" t="str">
        <f t="shared" si="29"/>
        <v/>
      </c>
      <c r="H248" s="25" t="str">
        <f t="shared" si="30"/>
        <v/>
      </c>
      <c r="I248" s="25" t="e">
        <f t="shared" si="27"/>
        <v>#VALUE!</v>
      </c>
      <c r="J248" s="25">
        <f>SUM($H$14:$H248)</f>
        <v>0</v>
      </c>
      <c r="K248" s="20"/>
      <c r="L248" s="20"/>
    </row>
    <row r="249" spans="1:12" x14ac:dyDescent="0.25">
      <c r="A249" s="23" t="str">
        <f>IF(Values_Entered,A248+1,"")</f>
        <v/>
      </c>
      <c r="B249" s="24" t="str">
        <f t="shared" si="24"/>
        <v/>
      </c>
      <c r="C249" s="25" t="str">
        <f t="shared" si="28"/>
        <v/>
      </c>
      <c r="D249" s="25" t="str">
        <f t="shared" si="31"/>
        <v/>
      </c>
      <c r="E249" s="26" t="e">
        <f t="shared" si="25"/>
        <v>#VALUE!</v>
      </c>
      <c r="F249" s="25" t="e">
        <f t="shared" si="26"/>
        <v>#VALUE!</v>
      </c>
      <c r="G249" s="25" t="str">
        <f t="shared" si="29"/>
        <v/>
      </c>
      <c r="H249" s="25" t="str">
        <f t="shared" si="30"/>
        <v/>
      </c>
      <c r="I249" s="25" t="e">
        <f t="shared" si="27"/>
        <v>#VALUE!</v>
      </c>
      <c r="J249" s="25">
        <f>SUM($H$14:$H249)</f>
        <v>0</v>
      </c>
      <c r="K249" s="20"/>
      <c r="L249" s="20"/>
    </row>
    <row r="250" spans="1:12" x14ac:dyDescent="0.25">
      <c r="A250" s="23" t="str">
        <f>IF(Values_Entered,A249+1,"")</f>
        <v/>
      </c>
      <c r="B250" s="24" t="str">
        <f t="shared" si="24"/>
        <v/>
      </c>
      <c r="C250" s="25" t="str">
        <f t="shared" si="28"/>
        <v/>
      </c>
      <c r="D250" s="25" t="str">
        <f t="shared" si="31"/>
        <v/>
      </c>
      <c r="E250" s="26" t="e">
        <f t="shared" si="25"/>
        <v>#VALUE!</v>
      </c>
      <c r="F250" s="25" t="e">
        <f t="shared" si="26"/>
        <v>#VALUE!</v>
      </c>
      <c r="G250" s="25" t="str">
        <f t="shared" si="29"/>
        <v/>
      </c>
      <c r="H250" s="25" t="str">
        <f t="shared" si="30"/>
        <v/>
      </c>
      <c r="I250" s="25" t="e">
        <f t="shared" si="27"/>
        <v>#VALUE!</v>
      </c>
      <c r="J250" s="25">
        <f>SUM($H$14:$H250)</f>
        <v>0</v>
      </c>
      <c r="K250" s="20"/>
      <c r="L250" s="20"/>
    </row>
    <row r="251" spans="1:12" x14ac:dyDescent="0.25">
      <c r="A251" s="23" t="str">
        <f>IF(Values_Entered,A250+1,"")</f>
        <v/>
      </c>
      <c r="B251" s="24" t="str">
        <f t="shared" si="24"/>
        <v/>
      </c>
      <c r="C251" s="25" t="str">
        <f t="shared" si="28"/>
        <v/>
      </c>
      <c r="D251" s="25" t="str">
        <f t="shared" si="31"/>
        <v/>
      </c>
      <c r="E251" s="26" t="e">
        <f t="shared" si="25"/>
        <v>#VALUE!</v>
      </c>
      <c r="F251" s="25" t="e">
        <f t="shared" si="26"/>
        <v>#VALUE!</v>
      </c>
      <c r="G251" s="25" t="str">
        <f t="shared" si="29"/>
        <v/>
      </c>
      <c r="H251" s="25" t="str">
        <f t="shared" si="30"/>
        <v/>
      </c>
      <c r="I251" s="25" t="e">
        <f t="shared" si="27"/>
        <v>#VALUE!</v>
      </c>
      <c r="J251" s="25">
        <f>SUM($H$14:$H251)</f>
        <v>0</v>
      </c>
      <c r="K251" s="20"/>
      <c r="L251" s="20"/>
    </row>
    <row r="252" spans="1:12" x14ac:dyDescent="0.25">
      <c r="A252" s="23" t="str">
        <f>IF(Values_Entered,A251+1,"")</f>
        <v/>
      </c>
      <c r="B252" s="24" t="str">
        <f t="shared" si="24"/>
        <v/>
      </c>
      <c r="C252" s="25" t="str">
        <f t="shared" si="28"/>
        <v/>
      </c>
      <c r="D252" s="25" t="str">
        <f t="shared" si="31"/>
        <v/>
      </c>
      <c r="E252" s="26" t="e">
        <f t="shared" si="25"/>
        <v>#VALUE!</v>
      </c>
      <c r="F252" s="25" t="e">
        <f t="shared" si="26"/>
        <v>#VALUE!</v>
      </c>
      <c r="G252" s="25" t="str">
        <f t="shared" si="29"/>
        <v/>
      </c>
      <c r="H252" s="25" t="str">
        <f t="shared" si="30"/>
        <v/>
      </c>
      <c r="I252" s="25" t="e">
        <f t="shared" si="27"/>
        <v>#VALUE!</v>
      </c>
      <c r="J252" s="25">
        <f>SUM($H$14:$H252)</f>
        <v>0</v>
      </c>
      <c r="K252" s="20"/>
      <c r="L252" s="20"/>
    </row>
    <row r="253" spans="1:12" x14ac:dyDescent="0.25">
      <c r="A253" s="23" t="str">
        <f>IF(Values_Entered,A252+1,"")</f>
        <v/>
      </c>
      <c r="B253" s="24" t="str">
        <f t="shared" si="24"/>
        <v/>
      </c>
      <c r="C253" s="25" t="str">
        <f t="shared" si="28"/>
        <v/>
      </c>
      <c r="D253" s="25" t="str">
        <f t="shared" si="31"/>
        <v/>
      </c>
      <c r="E253" s="26" t="e">
        <f t="shared" si="25"/>
        <v>#VALUE!</v>
      </c>
      <c r="F253" s="25" t="e">
        <f t="shared" si="26"/>
        <v>#VALUE!</v>
      </c>
      <c r="G253" s="25" t="str">
        <f t="shared" si="29"/>
        <v/>
      </c>
      <c r="H253" s="25" t="str">
        <f t="shared" si="30"/>
        <v/>
      </c>
      <c r="I253" s="25" t="e">
        <f t="shared" si="27"/>
        <v>#VALUE!</v>
      </c>
      <c r="J253" s="25">
        <f>SUM($H$14:$H253)</f>
        <v>0</v>
      </c>
      <c r="K253" s="20"/>
      <c r="L253" s="20"/>
    </row>
    <row r="254" spans="1:12" x14ac:dyDescent="0.25">
      <c r="A254" s="23" t="str">
        <f>IF(Values_Entered,A253+1,"")</f>
        <v/>
      </c>
      <c r="B254" s="24" t="str">
        <f t="shared" si="24"/>
        <v/>
      </c>
      <c r="C254" s="25" t="str">
        <f t="shared" si="28"/>
        <v/>
      </c>
      <c r="D254" s="25" t="str">
        <f t="shared" si="31"/>
        <v/>
      </c>
      <c r="E254" s="26" t="e">
        <f t="shared" si="25"/>
        <v>#VALUE!</v>
      </c>
      <c r="F254" s="25" t="e">
        <f t="shared" si="26"/>
        <v>#VALUE!</v>
      </c>
      <c r="G254" s="25" t="str">
        <f t="shared" si="29"/>
        <v/>
      </c>
      <c r="H254" s="25" t="str">
        <f t="shared" si="30"/>
        <v/>
      </c>
      <c r="I254" s="25" t="e">
        <f t="shared" si="27"/>
        <v>#VALUE!</v>
      </c>
      <c r="J254" s="25">
        <f>SUM($H$14:$H254)</f>
        <v>0</v>
      </c>
      <c r="K254" s="20"/>
      <c r="L254" s="20"/>
    </row>
    <row r="255" spans="1:12" x14ac:dyDescent="0.25">
      <c r="A255" s="23" t="str">
        <f>IF(Values_Entered,A254+1,"")</f>
        <v/>
      </c>
      <c r="B255" s="24" t="str">
        <f t="shared" si="24"/>
        <v/>
      </c>
      <c r="C255" s="25" t="str">
        <f t="shared" si="28"/>
        <v/>
      </c>
      <c r="D255" s="25" t="str">
        <f t="shared" si="31"/>
        <v/>
      </c>
      <c r="E255" s="26" t="e">
        <f t="shared" si="25"/>
        <v>#VALUE!</v>
      </c>
      <c r="F255" s="25" t="e">
        <f t="shared" si="26"/>
        <v>#VALUE!</v>
      </c>
      <c r="G255" s="25" t="str">
        <f t="shared" si="29"/>
        <v/>
      </c>
      <c r="H255" s="25" t="str">
        <f t="shared" si="30"/>
        <v/>
      </c>
      <c r="I255" s="25" t="e">
        <f t="shared" si="27"/>
        <v>#VALUE!</v>
      </c>
      <c r="J255" s="25">
        <f>SUM($H$14:$H255)</f>
        <v>0</v>
      </c>
      <c r="K255" s="20"/>
      <c r="L255" s="20"/>
    </row>
    <row r="256" spans="1:12" x14ac:dyDescent="0.25">
      <c r="A256" s="23" t="str">
        <f>IF(Values_Entered,A255+1,"")</f>
        <v/>
      </c>
      <c r="B256" s="24" t="str">
        <f t="shared" si="24"/>
        <v/>
      </c>
      <c r="C256" s="25" t="str">
        <f t="shared" si="28"/>
        <v/>
      </c>
      <c r="D256" s="25" t="str">
        <f t="shared" si="31"/>
        <v/>
      </c>
      <c r="E256" s="26" t="e">
        <f t="shared" si="25"/>
        <v>#VALUE!</v>
      </c>
      <c r="F256" s="25" t="e">
        <f t="shared" si="26"/>
        <v>#VALUE!</v>
      </c>
      <c r="G256" s="25" t="str">
        <f t="shared" si="29"/>
        <v/>
      </c>
      <c r="H256" s="25" t="str">
        <f t="shared" si="30"/>
        <v/>
      </c>
      <c r="I256" s="25" t="e">
        <f t="shared" si="27"/>
        <v>#VALUE!</v>
      </c>
      <c r="J256" s="25">
        <f>SUM($H$14:$H256)</f>
        <v>0</v>
      </c>
      <c r="K256" s="20"/>
      <c r="L256" s="20"/>
    </row>
    <row r="257" spans="1:12" x14ac:dyDescent="0.25">
      <c r="A257" s="23" t="str">
        <f>IF(Values_Entered,A256+1,"")</f>
        <v/>
      </c>
      <c r="B257" s="24" t="str">
        <f t="shared" si="24"/>
        <v/>
      </c>
      <c r="C257" s="25" t="str">
        <f t="shared" si="28"/>
        <v/>
      </c>
      <c r="D257" s="25" t="str">
        <f t="shared" si="31"/>
        <v/>
      </c>
      <c r="E257" s="26" t="e">
        <f t="shared" si="25"/>
        <v>#VALUE!</v>
      </c>
      <c r="F257" s="25" t="e">
        <f t="shared" si="26"/>
        <v>#VALUE!</v>
      </c>
      <c r="G257" s="25" t="str">
        <f t="shared" si="29"/>
        <v/>
      </c>
      <c r="H257" s="25" t="str">
        <f t="shared" si="30"/>
        <v/>
      </c>
      <c r="I257" s="25" t="e">
        <f t="shared" si="27"/>
        <v>#VALUE!</v>
      </c>
      <c r="J257" s="25">
        <f>SUM($H$14:$H257)</f>
        <v>0</v>
      </c>
      <c r="K257" s="20"/>
      <c r="L257" s="20"/>
    </row>
    <row r="258" spans="1:12" x14ac:dyDescent="0.25">
      <c r="A258" s="23" t="str">
        <f>IF(Values_Entered,A257+1,"")</f>
        <v/>
      </c>
      <c r="B258" s="24" t="str">
        <f t="shared" si="24"/>
        <v/>
      </c>
      <c r="C258" s="25" t="str">
        <f t="shared" si="28"/>
        <v/>
      </c>
      <c r="D258" s="25" t="str">
        <f t="shared" si="31"/>
        <v/>
      </c>
      <c r="E258" s="26" t="e">
        <f t="shared" si="25"/>
        <v>#VALUE!</v>
      </c>
      <c r="F258" s="25" t="e">
        <f t="shared" si="26"/>
        <v>#VALUE!</v>
      </c>
      <c r="G258" s="25" t="str">
        <f t="shared" si="29"/>
        <v/>
      </c>
      <c r="H258" s="25" t="str">
        <f t="shared" si="30"/>
        <v/>
      </c>
      <c r="I258" s="25" t="e">
        <f t="shared" si="27"/>
        <v>#VALUE!</v>
      </c>
      <c r="J258" s="25">
        <f>SUM($H$14:$H258)</f>
        <v>0</v>
      </c>
      <c r="K258" s="20"/>
      <c r="L258" s="20"/>
    </row>
    <row r="259" spans="1:12" x14ac:dyDescent="0.25">
      <c r="A259" s="23" t="str">
        <f>IF(Values_Entered,A258+1,"")</f>
        <v/>
      </c>
      <c r="B259" s="24" t="str">
        <f t="shared" si="24"/>
        <v/>
      </c>
      <c r="C259" s="25" t="str">
        <f t="shared" si="28"/>
        <v/>
      </c>
      <c r="D259" s="25" t="str">
        <f t="shared" si="31"/>
        <v/>
      </c>
      <c r="E259" s="26" t="e">
        <f t="shared" si="25"/>
        <v>#VALUE!</v>
      </c>
      <c r="F259" s="25" t="e">
        <f t="shared" si="26"/>
        <v>#VALUE!</v>
      </c>
      <c r="G259" s="25" t="str">
        <f t="shared" si="29"/>
        <v/>
      </c>
      <c r="H259" s="25" t="str">
        <f t="shared" si="30"/>
        <v/>
      </c>
      <c r="I259" s="25" t="e">
        <f t="shared" si="27"/>
        <v>#VALUE!</v>
      </c>
      <c r="J259" s="25">
        <f>SUM($H$14:$H259)</f>
        <v>0</v>
      </c>
      <c r="K259" s="20"/>
      <c r="L259" s="20"/>
    </row>
    <row r="260" spans="1:12" x14ac:dyDescent="0.25">
      <c r="A260" s="23" t="str">
        <f>IF(Values_Entered,A259+1,"")</f>
        <v/>
      </c>
      <c r="B260" s="24" t="str">
        <f t="shared" si="24"/>
        <v/>
      </c>
      <c r="C260" s="25" t="str">
        <f t="shared" si="28"/>
        <v/>
      </c>
      <c r="D260" s="25" t="str">
        <f t="shared" si="31"/>
        <v/>
      </c>
      <c r="E260" s="26" t="e">
        <f t="shared" si="25"/>
        <v>#VALUE!</v>
      </c>
      <c r="F260" s="25" t="e">
        <f t="shared" si="26"/>
        <v>#VALUE!</v>
      </c>
      <c r="G260" s="25" t="str">
        <f t="shared" si="29"/>
        <v/>
      </c>
      <c r="H260" s="25" t="str">
        <f t="shared" si="30"/>
        <v/>
      </c>
      <c r="I260" s="25" t="e">
        <f t="shared" si="27"/>
        <v>#VALUE!</v>
      </c>
      <c r="J260" s="25">
        <f>SUM($H$14:$H260)</f>
        <v>0</v>
      </c>
      <c r="K260" s="20"/>
      <c r="L260" s="20"/>
    </row>
    <row r="261" spans="1:12" x14ac:dyDescent="0.25">
      <c r="A261" s="23" t="str">
        <f>IF(Values_Entered,A260+1,"")</f>
        <v/>
      </c>
      <c r="B261" s="24" t="str">
        <f t="shared" si="24"/>
        <v/>
      </c>
      <c r="C261" s="25" t="str">
        <f t="shared" si="28"/>
        <v/>
      </c>
      <c r="D261" s="25" t="str">
        <f t="shared" si="31"/>
        <v/>
      </c>
      <c r="E261" s="26" t="e">
        <f t="shared" si="25"/>
        <v>#VALUE!</v>
      </c>
      <c r="F261" s="25" t="e">
        <f t="shared" si="26"/>
        <v>#VALUE!</v>
      </c>
      <c r="G261" s="25" t="str">
        <f t="shared" si="29"/>
        <v/>
      </c>
      <c r="H261" s="25" t="str">
        <f t="shared" si="30"/>
        <v/>
      </c>
      <c r="I261" s="25" t="e">
        <f t="shared" si="27"/>
        <v>#VALUE!</v>
      </c>
      <c r="J261" s="25">
        <f>SUM($H$14:$H261)</f>
        <v>0</v>
      </c>
      <c r="K261" s="20"/>
      <c r="L261" s="20"/>
    </row>
    <row r="262" spans="1:12" x14ac:dyDescent="0.25">
      <c r="A262" s="23" t="str">
        <f>IF(Values_Entered,A261+1,"")</f>
        <v/>
      </c>
      <c r="B262" s="24" t="str">
        <f t="shared" si="24"/>
        <v/>
      </c>
      <c r="C262" s="25" t="str">
        <f t="shared" si="28"/>
        <v/>
      </c>
      <c r="D262" s="25" t="str">
        <f t="shared" si="31"/>
        <v/>
      </c>
      <c r="E262" s="26" t="e">
        <f t="shared" si="25"/>
        <v>#VALUE!</v>
      </c>
      <c r="F262" s="25" t="e">
        <f t="shared" si="26"/>
        <v>#VALUE!</v>
      </c>
      <c r="G262" s="25" t="str">
        <f t="shared" si="29"/>
        <v/>
      </c>
      <c r="H262" s="25" t="str">
        <f t="shared" si="30"/>
        <v/>
      </c>
      <c r="I262" s="25" t="e">
        <f t="shared" si="27"/>
        <v>#VALUE!</v>
      </c>
      <c r="J262" s="25">
        <f>SUM($H$14:$H262)</f>
        <v>0</v>
      </c>
      <c r="K262" s="20"/>
      <c r="L262" s="20"/>
    </row>
    <row r="263" spans="1:12" x14ac:dyDescent="0.25">
      <c r="A263" s="23" t="str">
        <f>IF(Values_Entered,A262+1,"")</f>
        <v/>
      </c>
      <c r="B263" s="24" t="str">
        <f t="shared" si="24"/>
        <v/>
      </c>
      <c r="C263" s="25" t="str">
        <f t="shared" si="28"/>
        <v/>
      </c>
      <c r="D263" s="25" t="str">
        <f t="shared" si="31"/>
        <v/>
      </c>
      <c r="E263" s="26" t="e">
        <f t="shared" si="25"/>
        <v>#VALUE!</v>
      </c>
      <c r="F263" s="25" t="e">
        <f t="shared" si="26"/>
        <v>#VALUE!</v>
      </c>
      <c r="G263" s="25" t="str">
        <f t="shared" si="29"/>
        <v/>
      </c>
      <c r="H263" s="25" t="str">
        <f t="shared" si="30"/>
        <v/>
      </c>
      <c r="I263" s="25" t="e">
        <f t="shared" si="27"/>
        <v>#VALUE!</v>
      </c>
      <c r="J263" s="25">
        <f>SUM($H$14:$H263)</f>
        <v>0</v>
      </c>
      <c r="K263" s="20"/>
      <c r="L263" s="20"/>
    </row>
    <row r="264" spans="1:12" x14ac:dyDescent="0.25">
      <c r="A264" s="23" t="str">
        <f>IF(Values_Entered,A263+1,"")</f>
        <v/>
      </c>
      <c r="B264" s="24" t="str">
        <f t="shared" si="24"/>
        <v/>
      </c>
      <c r="C264" s="25" t="str">
        <f t="shared" si="28"/>
        <v/>
      </c>
      <c r="D264" s="25" t="str">
        <f t="shared" si="31"/>
        <v/>
      </c>
      <c r="E264" s="26" t="e">
        <f t="shared" si="25"/>
        <v>#VALUE!</v>
      </c>
      <c r="F264" s="25" t="e">
        <f t="shared" si="26"/>
        <v>#VALUE!</v>
      </c>
      <c r="G264" s="25" t="str">
        <f t="shared" si="29"/>
        <v/>
      </c>
      <c r="H264" s="25" t="str">
        <f t="shared" si="30"/>
        <v/>
      </c>
      <c r="I264" s="25" t="e">
        <f t="shared" si="27"/>
        <v>#VALUE!</v>
      </c>
      <c r="J264" s="25">
        <f>SUM($H$14:$H264)</f>
        <v>0</v>
      </c>
      <c r="K264" s="20"/>
      <c r="L264" s="20"/>
    </row>
    <row r="265" spans="1:12" x14ac:dyDescent="0.25">
      <c r="A265" s="23" t="str">
        <f>IF(Values_Entered,A264+1,"")</f>
        <v/>
      </c>
      <c r="B265" s="24" t="str">
        <f t="shared" si="24"/>
        <v/>
      </c>
      <c r="C265" s="25" t="str">
        <f t="shared" si="28"/>
        <v/>
      </c>
      <c r="D265" s="25" t="str">
        <f t="shared" si="31"/>
        <v/>
      </c>
      <c r="E265" s="26" t="e">
        <f t="shared" si="25"/>
        <v>#VALUE!</v>
      </c>
      <c r="F265" s="25" t="e">
        <f t="shared" si="26"/>
        <v>#VALUE!</v>
      </c>
      <c r="G265" s="25" t="str">
        <f t="shared" si="29"/>
        <v/>
      </c>
      <c r="H265" s="25" t="str">
        <f t="shared" si="30"/>
        <v/>
      </c>
      <c r="I265" s="25" t="e">
        <f t="shared" si="27"/>
        <v>#VALUE!</v>
      </c>
      <c r="J265" s="25">
        <f>SUM($H$14:$H265)</f>
        <v>0</v>
      </c>
      <c r="K265" s="20"/>
      <c r="L265" s="20"/>
    </row>
    <row r="266" spans="1:12" x14ac:dyDescent="0.25">
      <c r="A266" s="23" t="str">
        <f>IF(Values_Entered,A265+1,"")</f>
        <v/>
      </c>
      <c r="B266" s="24" t="str">
        <f t="shared" si="24"/>
        <v/>
      </c>
      <c r="C266" s="25" t="str">
        <f t="shared" si="28"/>
        <v/>
      </c>
      <c r="D266" s="25" t="str">
        <f t="shared" si="31"/>
        <v/>
      </c>
      <c r="E266" s="26" t="e">
        <f t="shared" si="25"/>
        <v>#VALUE!</v>
      </c>
      <c r="F266" s="25" t="e">
        <f t="shared" si="26"/>
        <v>#VALUE!</v>
      </c>
      <c r="G266" s="25" t="str">
        <f t="shared" si="29"/>
        <v/>
      </c>
      <c r="H266" s="25" t="str">
        <f t="shared" si="30"/>
        <v/>
      </c>
      <c r="I266" s="25" t="e">
        <f t="shared" si="27"/>
        <v>#VALUE!</v>
      </c>
      <c r="J266" s="25">
        <f>SUM($H$14:$H266)</f>
        <v>0</v>
      </c>
      <c r="K266" s="20"/>
      <c r="L266" s="20"/>
    </row>
    <row r="267" spans="1:12" x14ac:dyDescent="0.25">
      <c r="A267" s="23" t="str">
        <f>IF(Values_Entered,A266+1,"")</f>
        <v/>
      </c>
      <c r="B267" s="24" t="str">
        <f t="shared" si="24"/>
        <v/>
      </c>
      <c r="C267" s="25" t="str">
        <f t="shared" si="28"/>
        <v/>
      </c>
      <c r="D267" s="25" t="str">
        <f t="shared" si="31"/>
        <v/>
      </c>
      <c r="E267" s="26" t="e">
        <f t="shared" si="25"/>
        <v>#VALUE!</v>
      </c>
      <c r="F267" s="25" t="e">
        <f t="shared" si="26"/>
        <v>#VALUE!</v>
      </c>
      <c r="G267" s="25" t="str">
        <f t="shared" si="29"/>
        <v/>
      </c>
      <c r="H267" s="25" t="str">
        <f t="shared" si="30"/>
        <v/>
      </c>
      <c r="I267" s="25" t="e">
        <f t="shared" si="27"/>
        <v>#VALUE!</v>
      </c>
      <c r="J267" s="25">
        <f>SUM($H$14:$H267)</f>
        <v>0</v>
      </c>
      <c r="K267" s="20"/>
      <c r="L267" s="20"/>
    </row>
    <row r="268" spans="1:12" x14ac:dyDescent="0.25">
      <c r="A268" s="23" t="str">
        <f>IF(Values_Entered,A267+1,"")</f>
        <v/>
      </c>
      <c r="B268" s="24" t="str">
        <f t="shared" si="24"/>
        <v/>
      </c>
      <c r="C268" s="25" t="str">
        <f t="shared" si="28"/>
        <v/>
      </c>
      <c r="D268" s="25" t="str">
        <f t="shared" si="31"/>
        <v/>
      </c>
      <c r="E268" s="26" t="e">
        <f t="shared" si="25"/>
        <v>#VALUE!</v>
      </c>
      <c r="F268" s="25" t="e">
        <f t="shared" si="26"/>
        <v>#VALUE!</v>
      </c>
      <c r="G268" s="25" t="str">
        <f t="shared" si="29"/>
        <v/>
      </c>
      <c r="H268" s="25" t="str">
        <f t="shared" si="30"/>
        <v/>
      </c>
      <c r="I268" s="25" t="e">
        <f t="shared" si="27"/>
        <v>#VALUE!</v>
      </c>
      <c r="J268" s="25">
        <f>SUM($H$14:$H268)</f>
        <v>0</v>
      </c>
      <c r="K268" s="20"/>
      <c r="L268" s="20"/>
    </row>
    <row r="269" spans="1:12" x14ac:dyDescent="0.25">
      <c r="A269" s="23" t="str">
        <f>IF(Values_Entered,A268+1,"")</f>
        <v/>
      </c>
      <c r="B269" s="24" t="str">
        <f t="shared" si="24"/>
        <v/>
      </c>
      <c r="C269" s="25" t="str">
        <f t="shared" si="28"/>
        <v/>
      </c>
      <c r="D269" s="25" t="str">
        <f t="shared" si="31"/>
        <v/>
      </c>
      <c r="E269" s="26" t="e">
        <f t="shared" si="25"/>
        <v>#VALUE!</v>
      </c>
      <c r="F269" s="25" t="e">
        <f t="shared" si="26"/>
        <v>#VALUE!</v>
      </c>
      <c r="G269" s="25" t="str">
        <f t="shared" si="29"/>
        <v/>
      </c>
      <c r="H269" s="25" t="str">
        <f t="shared" si="30"/>
        <v/>
      </c>
      <c r="I269" s="25" t="e">
        <f t="shared" si="27"/>
        <v>#VALUE!</v>
      </c>
      <c r="J269" s="25">
        <f>SUM($H$14:$H269)</f>
        <v>0</v>
      </c>
      <c r="K269" s="20"/>
      <c r="L269" s="20"/>
    </row>
    <row r="270" spans="1:12" x14ac:dyDescent="0.25">
      <c r="A270" s="23" t="str">
        <f>IF(Values_Entered,A269+1,"")</f>
        <v/>
      </c>
      <c r="B270" s="24" t="str">
        <f t="shared" ref="B270:B333" si="32">IF(Pay_Num&lt;&gt;"",DATE(YEAR(Loan_Start),MONTH(Loan_Start)+(Pay_Num)*12/Num_Pmt_Per_Year,DAY(Loan_Start)),"")</f>
        <v/>
      </c>
      <c r="C270" s="25" t="str">
        <f t="shared" si="28"/>
        <v/>
      </c>
      <c r="D270" s="25" t="str">
        <f t="shared" si="31"/>
        <v/>
      </c>
      <c r="E270" s="26" t="e">
        <f t="shared" ref="E270:E333" si="33">IF(AND(Pay_Num&lt;&gt;"",Sched_Pay+Scheduled_Extra_Payments&lt;Beg_Bal),Scheduled_Extra_Payments,IF(AND(Pay_Num&lt;&gt;"",Beg_Bal-Sched_Pay&gt;0),Beg_Bal-Sched_Pay,IF(Pay_Num&lt;&gt;"",0,"")))</f>
        <v>#VALUE!</v>
      </c>
      <c r="F270" s="25" t="e">
        <f t="shared" ref="F270:F333" si="34">IF(AND(Pay_Num&lt;&gt;"",Sched_Pay+Extra_Pay&lt;Beg_Bal),Sched_Pay+Extra_Pay,IF(Pay_Num&lt;&gt;"",Beg_Bal,""))</f>
        <v>#VALUE!</v>
      </c>
      <c r="G270" s="25" t="str">
        <f t="shared" si="29"/>
        <v/>
      </c>
      <c r="H270" s="25" t="str">
        <f t="shared" si="30"/>
        <v/>
      </c>
      <c r="I270" s="25" t="e">
        <f t="shared" ref="I270:I333" si="35">IF(AND(Pay_Num&lt;&gt;"",Sched_Pay+Extra_Pay&lt;Beg_Bal),Beg_Bal-Princ,IF(Pay_Num&lt;&gt;"",0,""))</f>
        <v>#VALUE!</v>
      </c>
      <c r="J270" s="25">
        <f>SUM($H$14:$H270)</f>
        <v>0</v>
      </c>
      <c r="K270" s="20"/>
      <c r="L270" s="20"/>
    </row>
    <row r="271" spans="1:12" x14ac:dyDescent="0.25">
      <c r="A271" s="23" t="str">
        <f>IF(Values_Entered,A270+1,"")</f>
        <v/>
      </c>
      <c r="B271" s="24" t="str">
        <f t="shared" si="32"/>
        <v/>
      </c>
      <c r="C271" s="25" t="str">
        <f t="shared" ref="C271:C334" si="36">IF(Pay_Num&lt;&gt;"",I270,"")</f>
        <v/>
      </c>
      <c r="D271" s="25" t="str">
        <f t="shared" si="31"/>
        <v/>
      </c>
      <c r="E271" s="26" t="e">
        <f t="shared" si="33"/>
        <v>#VALUE!</v>
      </c>
      <c r="F271" s="25" t="e">
        <f t="shared" si="34"/>
        <v>#VALUE!</v>
      </c>
      <c r="G271" s="25" t="str">
        <f t="shared" ref="G271:G334" si="37">IF(Pay_Num&lt;&gt;"",Total_Pay-Int,"")</f>
        <v/>
      </c>
      <c r="H271" s="25" t="str">
        <f t="shared" ref="H271:H334" si="38">IF(Pay_Num&lt;&gt;"",Beg_Bal*Interest_Rate/Num_Pmt_Per_Year,"")</f>
        <v/>
      </c>
      <c r="I271" s="25" t="e">
        <f t="shared" si="35"/>
        <v>#VALUE!</v>
      </c>
      <c r="J271" s="25">
        <f>SUM($H$14:$H271)</f>
        <v>0</v>
      </c>
      <c r="K271" s="20"/>
      <c r="L271" s="20"/>
    </row>
    <row r="272" spans="1:12" x14ac:dyDescent="0.25">
      <c r="A272" s="23" t="str">
        <f>IF(Values_Entered,A271+1,"")</f>
        <v/>
      </c>
      <c r="B272" s="24" t="str">
        <f t="shared" si="32"/>
        <v/>
      </c>
      <c r="C272" s="25" t="str">
        <f t="shared" si="36"/>
        <v/>
      </c>
      <c r="D272" s="25" t="str">
        <f t="shared" ref="D272:D335" si="39">IF(Pay_Num&lt;&gt;"",Scheduled_Monthly_Payment,"")</f>
        <v/>
      </c>
      <c r="E272" s="26" t="e">
        <f t="shared" si="33"/>
        <v>#VALUE!</v>
      </c>
      <c r="F272" s="25" t="e">
        <f t="shared" si="34"/>
        <v>#VALUE!</v>
      </c>
      <c r="G272" s="25" t="str">
        <f t="shared" si="37"/>
        <v/>
      </c>
      <c r="H272" s="25" t="str">
        <f t="shared" si="38"/>
        <v/>
      </c>
      <c r="I272" s="25" t="e">
        <f t="shared" si="35"/>
        <v>#VALUE!</v>
      </c>
      <c r="J272" s="25">
        <f>SUM($H$14:$H272)</f>
        <v>0</v>
      </c>
      <c r="K272" s="20"/>
      <c r="L272" s="20"/>
    </row>
    <row r="273" spans="1:12" x14ac:dyDescent="0.25">
      <c r="A273" s="23" t="str">
        <f>IF(Values_Entered,A272+1,"")</f>
        <v/>
      </c>
      <c r="B273" s="24" t="str">
        <f t="shared" si="32"/>
        <v/>
      </c>
      <c r="C273" s="25" t="str">
        <f t="shared" si="36"/>
        <v/>
      </c>
      <c r="D273" s="25" t="str">
        <f t="shared" si="39"/>
        <v/>
      </c>
      <c r="E273" s="26" t="e">
        <f t="shared" si="33"/>
        <v>#VALUE!</v>
      </c>
      <c r="F273" s="25" t="e">
        <f t="shared" si="34"/>
        <v>#VALUE!</v>
      </c>
      <c r="G273" s="25" t="str">
        <f t="shared" si="37"/>
        <v/>
      </c>
      <c r="H273" s="25" t="str">
        <f t="shared" si="38"/>
        <v/>
      </c>
      <c r="I273" s="25" t="e">
        <f t="shared" si="35"/>
        <v>#VALUE!</v>
      </c>
      <c r="J273" s="25">
        <f>SUM($H$14:$H273)</f>
        <v>0</v>
      </c>
      <c r="K273" s="20"/>
      <c r="L273" s="20"/>
    </row>
    <row r="274" spans="1:12" x14ac:dyDescent="0.25">
      <c r="A274" s="23" t="str">
        <f>IF(Values_Entered,A273+1,"")</f>
        <v/>
      </c>
      <c r="B274" s="24" t="str">
        <f t="shared" si="32"/>
        <v/>
      </c>
      <c r="C274" s="25" t="str">
        <f t="shared" si="36"/>
        <v/>
      </c>
      <c r="D274" s="25" t="str">
        <f t="shared" si="39"/>
        <v/>
      </c>
      <c r="E274" s="26" t="e">
        <f t="shared" si="33"/>
        <v>#VALUE!</v>
      </c>
      <c r="F274" s="25" t="e">
        <f t="shared" si="34"/>
        <v>#VALUE!</v>
      </c>
      <c r="G274" s="25" t="str">
        <f t="shared" si="37"/>
        <v/>
      </c>
      <c r="H274" s="25" t="str">
        <f t="shared" si="38"/>
        <v/>
      </c>
      <c r="I274" s="25" t="e">
        <f t="shared" si="35"/>
        <v>#VALUE!</v>
      </c>
      <c r="J274" s="25">
        <f>SUM($H$14:$H274)</f>
        <v>0</v>
      </c>
      <c r="K274" s="20"/>
      <c r="L274" s="20"/>
    </row>
    <row r="275" spans="1:12" x14ac:dyDescent="0.25">
      <c r="A275" s="23" t="str">
        <f>IF(Values_Entered,A274+1,"")</f>
        <v/>
      </c>
      <c r="B275" s="24" t="str">
        <f t="shared" si="32"/>
        <v/>
      </c>
      <c r="C275" s="25" t="str">
        <f t="shared" si="36"/>
        <v/>
      </c>
      <c r="D275" s="25" t="str">
        <f t="shared" si="39"/>
        <v/>
      </c>
      <c r="E275" s="26" t="e">
        <f t="shared" si="33"/>
        <v>#VALUE!</v>
      </c>
      <c r="F275" s="25" t="e">
        <f t="shared" si="34"/>
        <v>#VALUE!</v>
      </c>
      <c r="G275" s="25" t="str">
        <f t="shared" si="37"/>
        <v/>
      </c>
      <c r="H275" s="25" t="str">
        <f t="shared" si="38"/>
        <v/>
      </c>
      <c r="I275" s="25" t="e">
        <f t="shared" si="35"/>
        <v>#VALUE!</v>
      </c>
      <c r="J275" s="25">
        <f>SUM($H$14:$H275)</f>
        <v>0</v>
      </c>
      <c r="K275" s="20"/>
      <c r="L275" s="20"/>
    </row>
    <row r="276" spans="1:12" x14ac:dyDescent="0.25">
      <c r="A276" s="23" t="str">
        <f>IF(Values_Entered,A275+1,"")</f>
        <v/>
      </c>
      <c r="B276" s="24" t="str">
        <f t="shared" si="32"/>
        <v/>
      </c>
      <c r="C276" s="25" t="str">
        <f t="shared" si="36"/>
        <v/>
      </c>
      <c r="D276" s="25" t="str">
        <f t="shared" si="39"/>
        <v/>
      </c>
      <c r="E276" s="26" t="e">
        <f t="shared" si="33"/>
        <v>#VALUE!</v>
      </c>
      <c r="F276" s="25" t="e">
        <f t="shared" si="34"/>
        <v>#VALUE!</v>
      </c>
      <c r="G276" s="25" t="str">
        <f t="shared" si="37"/>
        <v/>
      </c>
      <c r="H276" s="25" t="str">
        <f t="shared" si="38"/>
        <v/>
      </c>
      <c r="I276" s="25" t="e">
        <f t="shared" si="35"/>
        <v>#VALUE!</v>
      </c>
      <c r="J276" s="25">
        <f>SUM($H$14:$H276)</f>
        <v>0</v>
      </c>
      <c r="K276" s="20"/>
      <c r="L276" s="20"/>
    </row>
    <row r="277" spans="1:12" x14ac:dyDescent="0.25">
      <c r="A277" s="23" t="str">
        <f>IF(Values_Entered,A276+1,"")</f>
        <v/>
      </c>
      <c r="B277" s="24" t="str">
        <f t="shared" si="32"/>
        <v/>
      </c>
      <c r="C277" s="25" t="str">
        <f t="shared" si="36"/>
        <v/>
      </c>
      <c r="D277" s="25" t="str">
        <f t="shared" si="39"/>
        <v/>
      </c>
      <c r="E277" s="26" t="e">
        <f t="shared" si="33"/>
        <v>#VALUE!</v>
      </c>
      <c r="F277" s="25" t="e">
        <f t="shared" si="34"/>
        <v>#VALUE!</v>
      </c>
      <c r="G277" s="25" t="str">
        <f t="shared" si="37"/>
        <v/>
      </c>
      <c r="H277" s="25" t="str">
        <f t="shared" si="38"/>
        <v/>
      </c>
      <c r="I277" s="25" t="e">
        <f t="shared" si="35"/>
        <v>#VALUE!</v>
      </c>
      <c r="J277" s="25">
        <f>SUM($H$14:$H277)</f>
        <v>0</v>
      </c>
      <c r="K277" s="20"/>
      <c r="L277" s="20"/>
    </row>
    <row r="278" spans="1:12" x14ac:dyDescent="0.25">
      <c r="A278" s="23" t="str">
        <f>IF(Values_Entered,A277+1,"")</f>
        <v/>
      </c>
      <c r="B278" s="24" t="str">
        <f t="shared" si="32"/>
        <v/>
      </c>
      <c r="C278" s="25" t="str">
        <f t="shared" si="36"/>
        <v/>
      </c>
      <c r="D278" s="25" t="str">
        <f t="shared" si="39"/>
        <v/>
      </c>
      <c r="E278" s="26" t="e">
        <f t="shared" si="33"/>
        <v>#VALUE!</v>
      </c>
      <c r="F278" s="25" t="e">
        <f t="shared" si="34"/>
        <v>#VALUE!</v>
      </c>
      <c r="G278" s="25" t="str">
        <f t="shared" si="37"/>
        <v/>
      </c>
      <c r="H278" s="25" t="str">
        <f t="shared" si="38"/>
        <v/>
      </c>
      <c r="I278" s="25" t="e">
        <f t="shared" si="35"/>
        <v>#VALUE!</v>
      </c>
      <c r="J278" s="25">
        <f>SUM($H$14:$H278)</f>
        <v>0</v>
      </c>
      <c r="K278" s="20"/>
      <c r="L278" s="20"/>
    </row>
    <row r="279" spans="1:12" x14ac:dyDescent="0.25">
      <c r="A279" s="23" t="str">
        <f>IF(Values_Entered,A278+1,"")</f>
        <v/>
      </c>
      <c r="B279" s="24" t="str">
        <f t="shared" si="32"/>
        <v/>
      </c>
      <c r="C279" s="25" t="str">
        <f t="shared" si="36"/>
        <v/>
      </c>
      <c r="D279" s="25" t="str">
        <f t="shared" si="39"/>
        <v/>
      </c>
      <c r="E279" s="26" t="e">
        <f t="shared" si="33"/>
        <v>#VALUE!</v>
      </c>
      <c r="F279" s="25" t="e">
        <f t="shared" si="34"/>
        <v>#VALUE!</v>
      </c>
      <c r="G279" s="25" t="str">
        <f t="shared" si="37"/>
        <v/>
      </c>
      <c r="H279" s="25" t="str">
        <f t="shared" si="38"/>
        <v/>
      </c>
      <c r="I279" s="25" t="e">
        <f t="shared" si="35"/>
        <v>#VALUE!</v>
      </c>
      <c r="J279" s="25">
        <f>SUM($H$14:$H279)</f>
        <v>0</v>
      </c>
      <c r="K279" s="20"/>
      <c r="L279" s="20"/>
    </row>
    <row r="280" spans="1:12" x14ac:dyDescent="0.25">
      <c r="A280" s="23" t="str">
        <f>IF(Values_Entered,A279+1,"")</f>
        <v/>
      </c>
      <c r="B280" s="24" t="str">
        <f t="shared" si="32"/>
        <v/>
      </c>
      <c r="C280" s="25" t="str">
        <f t="shared" si="36"/>
        <v/>
      </c>
      <c r="D280" s="25" t="str">
        <f t="shared" si="39"/>
        <v/>
      </c>
      <c r="E280" s="26" t="e">
        <f t="shared" si="33"/>
        <v>#VALUE!</v>
      </c>
      <c r="F280" s="25" t="e">
        <f t="shared" si="34"/>
        <v>#VALUE!</v>
      </c>
      <c r="G280" s="25" t="str">
        <f t="shared" si="37"/>
        <v/>
      </c>
      <c r="H280" s="25" t="str">
        <f t="shared" si="38"/>
        <v/>
      </c>
      <c r="I280" s="25" t="e">
        <f t="shared" si="35"/>
        <v>#VALUE!</v>
      </c>
      <c r="J280" s="25">
        <f>SUM($H$14:$H280)</f>
        <v>0</v>
      </c>
      <c r="K280" s="20"/>
      <c r="L280" s="20"/>
    </row>
    <row r="281" spans="1:12" x14ac:dyDescent="0.25">
      <c r="A281" s="23" t="str">
        <f>IF(Values_Entered,A280+1,"")</f>
        <v/>
      </c>
      <c r="B281" s="24" t="str">
        <f t="shared" si="32"/>
        <v/>
      </c>
      <c r="C281" s="25" t="str">
        <f t="shared" si="36"/>
        <v/>
      </c>
      <c r="D281" s="25" t="str">
        <f t="shared" si="39"/>
        <v/>
      </c>
      <c r="E281" s="26" t="e">
        <f t="shared" si="33"/>
        <v>#VALUE!</v>
      </c>
      <c r="F281" s="25" t="e">
        <f t="shared" si="34"/>
        <v>#VALUE!</v>
      </c>
      <c r="G281" s="25" t="str">
        <f t="shared" si="37"/>
        <v/>
      </c>
      <c r="H281" s="25" t="str">
        <f t="shared" si="38"/>
        <v/>
      </c>
      <c r="I281" s="25" t="e">
        <f t="shared" si="35"/>
        <v>#VALUE!</v>
      </c>
      <c r="J281" s="25">
        <f>SUM($H$14:$H281)</f>
        <v>0</v>
      </c>
      <c r="K281" s="20"/>
      <c r="L281" s="20"/>
    </row>
    <row r="282" spans="1:12" x14ac:dyDescent="0.25">
      <c r="A282" s="23" t="str">
        <f>IF(Values_Entered,A281+1,"")</f>
        <v/>
      </c>
      <c r="B282" s="24" t="str">
        <f t="shared" si="32"/>
        <v/>
      </c>
      <c r="C282" s="25" t="str">
        <f t="shared" si="36"/>
        <v/>
      </c>
      <c r="D282" s="25" t="str">
        <f t="shared" si="39"/>
        <v/>
      </c>
      <c r="E282" s="26" t="e">
        <f t="shared" si="33"/>
        <v>#VALUE!</v>
      </c>
      <c r="F282" s="25" t="e">
        <f t="shared" si="34"/>
        <v>#VALUE!</v>
      </c>
      <c r="G282" s="25" t="str">
        <f t="shared" si="37"/>
        <v/>
      </c>
      <c r="H282" s="25" t="str">
        <f t="shared" si="38"/>
        <v/>
      </c>
      <c r="I282" s="25" t="e">
        <f t="shared" si="35"/>
        <v>#VALUE!</v>
      </c>
      <c r="J282" s="25">
        <f>SUM($H$14:$H282)</f>
        <v>0</v>
      </c>
      <c r="K282" s="20"/>
      <c r="L282" s="20"/>
    </row>
    <row r="283" spans="1:12" x14ac:dyDescent="0.25">
      <c r="A283" s="23" t="str">
        <f>IF(Values_Entered,A282+1,"")</f>
        <v/>
      </c>
      <c r="B283" s="24" t="str">
        <f t="shared" si="32"/>
        <v/>
      </c>
      <c r="C283" s="25" t="str">
        <f t="shared" si="36"/>
        <v/>
      </c>
      <c r="D283" s="25" t="str">
        <f t="shared" si="39"/>
        <v/>
      </c>
      <c r="E283" s="26" t="e">
        <f t="shared" si="33"/>
        <v>#VALUE!</v>
      </c>
      <c r="F283" s="25" t="e">
        <f t="shared" si="34"/>
        <v>#VALUE!</v>
      </c>
      <c r="G283" s="25" t="str">
        <f t="shared" si="37"/>
        <v/>
      </c>
      <c r="H283" s="25" t="str">
        <f t="shared" si="38"/>
        <v/>
      </c>
      <c r="I283" s="25" t="e">
        <f t="shared" si="35"/>
        <v>#VALUE!</v>
      </c>
      <c r="J283" s="25">
        <f>SUM($H$14:$H283)</f>
        <v>0</v>
      </c>
      <c r="K283" s="20"/>
      <c r="L283" s="20"/>
    </row>
    <row r="284" spans="1:12" x14ac:dyDescent="0.25">
      <c r="A284" s="23" t="str">
        <f>IF(Values_Entered,A283+1,"")</f>
        <v/>
      </c>
      <c r="B284" s="24" t="str">
        <f t="shared" si="32"/>
        <v/>
      </c>
      <c r="C284" s="25" t="str">
        <f t="shared" si="36"/>
        <v/>
      </c>
      <c r="D284" s="25" t="str">
        <f t="shared" si="39"/>
        <v/>
      </c>
      <c r="E284" s="26" t="e">
        <f t="shared" si="33"/>
        <v>#VALUE!</v>
      </c>
      <c r="F284" s="25" t="e">
        <f t="shared" si="34"/>
        <v>#VALUE!</v>
      </c>
      <c r="G284" s="25" t="str">
        <f t="shared" si="37"/>
        <v/>
      </c>
      <c r="H284" s="25" t="str">
        <f t="shared" si="38"/>
        <v/>
      </c>
      <c r="I284" s="25" t="e">
        <f t="shared" si="35"/>
        <v>#VALUE!</v>
      </c>
      <c r="J284" s="25">
        <f>SUM($H$14:$H284)</f>
        <v>0</v>
      </c>
      <c r="K284" s="20"/>
      <c r="L284" s="20"/>
    </row>
    <row r="285" spans="1:12" x14ac:dyDescent="0.25">
      <c r="A285" s="23" t="str">
        <f>IF(Values_Entered,A284+1,"")</f>
        <v/>
      </c>
      <c r="B285" s="24" t="str">
        <f t="shared" si="32"/>
        <v/>
      </c>
      <c r="C285" s="25" t="str">
        <f t="shared" si="36"/>
        <v/>
      </c>
      <c r="D285" s="25" t="str">
        <f t="shared" si="39"/>
        <v/>
      </c>
      <c r="E285" s="26" t="e">
        <f t="shared" si="33"/>
        <v>#VALUE!</v>
      </c>
      <c r="F285" s="25" t="e">
        <f t="shared" si="34"/>
        <v>#VALUE!</v>
      </c>
      <c r="G285" s="25" t="str">
        <f t="shared" si="37"/>
        <v/>
      </c>
      <c r="H285" s="25" t="str">
        <f t="shared" si="38"/>
        <v/>
      </c>
      <c r="I285" s="25" t="e">
        <f t="shared" si="35"/>
        <v>#VALUE!</v>
      </c>
      <c r="J285" s="25">
        <f>SUM($H$14:$H285)</f>
        <v>0</v>
      </c>
      <c r="K285" s="20"/>
      <c r="L285" s="20"/>
    </row>
    <row r="286" spans="1:12" x14ac:dyDescent="0.25">
      <c r="A286" s="23" t="str">
        <f>IF(Values_Entered,A285+1,"")</f>
        <v/>
      </c>
      <c r="B286" s="24" t="str">
        <f t="shared" si="32"/>
        <v/>
      </c>
      <c r="C286" s="25" t="str">
        <f t="shared" si="36"/>
        <v/>
      </c>
      <c r="D286" s="25" t="str">
        <f t="shared" si="39"/>
        <v/>
      </c>
      <c r="E286" s="26" t="e">
        <f t="shared" si="33"/>
        <v>#VALUE!</v>
      </c>
      <c r="F286" s="25" t="e">
        <f t="shared" si="34"/>
        <v>#VALUE!</v>
      </c>
      <c r="G286" s="25" t="str">
        <f t="shared" si="37"/>
        <v/>
      </c>
      <c r="H286" s="25" t="str">
        <f t="shared" si="38"/>
        <v/>
      </c>
      <c r="I286" s="25" t="e">
        <f t="shared" si="35"/>
        <v>#VALUE!</v>
      </c>
      <c r="J286" s="25">
        <f>SUM($H$14:$H286)</f>
        <v>0</v>
      </c>
      <c r="K286" s="20"/>
      <c r="L286" s="20"/>
    </row>
    <row r="287" spans="1:12" x14ac:dyDescent="0.25">
      <c r="A287" s="23" t="str">
        <f>IF(Values_Entered,A286+1,"")</f>
        <v/>
      </c>
      <c r="B287" s="24" t="str">
        <f t="shared" si="32"/>
        <v/>
      </c>
      <c r="C287" s="25" t="str">
        <f t="shared" si="36"/>
        <v/>
      </c>
      <c r="D287" s="25" t="str">
        <f t="shared" si="39"/>
        <v/>
      </c>
      <c r="E287" s="26" t="e">
        <f t="shared" si="33"/>
        <v>#VALUE!</v>
      </c>
      <c r="F287" s="25" t="e">
        <f t="shared" si="34"/>
        <v>#VALUE!</v>
      </c>
      <c r="G287" s="25" t="str">
        <f t="shared" si="37"/>
        <v/>
      </c>
      <c r="H287" s="25" t="str">
        <f t="shared" si="38"/>
        <v/>
      </c>
      <c r="I287" s="25" t="e">
        <f t="shared" si="35"/>
        <v>#VALUE!</v>
      </c>
      <c r="J287" s="25">
        <f>SUM($H$14:$H287)</f>
        <v>0</v>
      </c>
      <c r="K287" s="20"/>
      <c r="L287" s="20"/>
    </row>
    <row r="288" spans="1:12" x14ac:dyDescent="0.25">
      <c r="A288" s="23" t="str">
        <f>IF(Values_Entered,A287+1,"")</f>
        <v/>
      </c>
      <c r="B288" s="24" t="str">
        <f t="shared" si="32"/>
        <v/>
      </c>
      <c r="C288" s="25" t="str">
        <f t="shared" si="36"/>
        <v/>
      </c>
      <c r="D288" s="25" t="str">
        <f t="shared" si="39"/>
        <v/>
      </c>
      <c r="E288" s="26" t="e">
        <f t="shared" si="33"/>
        <v>#VALUE!</v>
      </c>
      <c r="F288" s="25" t="e">
        <f t="shared" si="34"/>
        <v>#VALUE!</v>
      </c>
      <c r="G288" s="25" t="str">
        <f t="shared" si="37"/>
        <v/>
      </c>
      <c r="H288" s="25" t="str">
        <f t="shared" si="38"/>
        <v/>
      </c>
      <c r="I288" s="25" t="e">
        <f t="shared" si="35"/>
        <v>#VALUE!</v>
      </c>
      <c r="J288" s="25">
        <f>SUM($H$14:$H288)</f>
        <v>0</v>
      </c>
      <c r="K288" s="20"/>
      <c r="L288" s="20"/>
    </row>
    <row r="289" spans="1:12" x14ac:dyDescent="0.25">
      <c r="A289" s="23" t="str">
        <f>IF(Values_Entered,A288+1,"")</f>
        <v/>
      </c>
      <c r="B289" s="24" t="str">
        <f t="shared" si="32"/>
        <v/>
      </c>
      <c r="C289" s="25" t="str">
        <f t="shared" si="36"/>
        <v/>
      </c>
      <c r="D289" s="25" t="str">
        <f t="shared" si="39"/>
        <v/>
      </c>
      <c r="E289" s="26" t="e">
        <f t="shared" si="33"/>
        <v>#VALUE!</v>
      </c>
      <c r="F289" s="25" t="e">
        <f t="shared" si="34"/>
        <v>#VALUE!</v>
      </c>
      <c r="G289" s="25" t="str">
        <f t="shared" si="37"/>
        <v/>
      </c>
      <c r="H289" s="25" t="str">
        <f t="shared" si="38"/>
        <v/>
      </c>
      <c r="I289" s="25" t="e">
        <f t="shared" si="35"/>
        <v>#VALUE!</v>
      </c>
      <c r="J289" s="25">
        <f>SUM($H$14:$H289)</f>
        <v>0</v>
      </c>
      <c r="K289" s="20"/>
      <c r="L289" s="20"/>
    </row>
    <row r="290" spans="1:12" x14ac:dyDescent="0.25">
      <c r="A290" s="23" t="str">
        <f>IF(Values_Entered,A289+1,"")</f>
        <v/>
      </c>
      <c r="B290" s="24" t="str">
        <f t="shared" si="32"/>
        <v/>
      </c>
      <c r="C290" s="25" t="str">
        <f t="shared" si="36"/>
        <v/>
      </c>
      <c r="D290" s="25" t="str">
        <f t="shared" si="39"/>
        <v/>
      </c>
      <c r="E290" s="26" t="e">
        <f t="shared" si="33"/>
        <v>#VALUE!</v>
      </c>
      <c r="F290" s="25" t="e">
        <f t="shared" si="34"/>
        <v>#VALUE!</v>
      </c>
      <c r="G290" s="25" t="str">
        <f t="shared" si="37"/>
        <v/>
      </c>
      <c r="H290" s="25" t="str">
        <f t="shared" si="38"/>
        <v/>
      </c>
      <c r="I290" s="25" t="e">
        <f t="shared" si="35"/>
        <v>#VALUE!</v>
      </c>
      <c r="J290" s="25">
        <f>SUM($H$14:$H290)</f>
        <v>0</v>
      </c>
      <c r="K290" s="20"/>
      <c r="L290" s="20"/>
    </row>
    <row r="291" spans="1:12" x14ac:dyDescent="0.25">
      <c r="A291" s="23" t="str">
        <f>IF(Values_Entered,A290+1,"")</f>
        <v/>
      </c>
      <c r="B291" s="24" t="str">
        <f t="shared" si="32"/>
        <v/>
      </c>
      <c r="C291" s="25" t="str">
        <f t="shared" si="36"/>
        <v/>
      </c>
      <c r="D291" s="25" t="str">
        <f t="shared" si="39"/>
        <v/>
      </c>
      <c r="E291" s="26" t="e">
        <f t="shared" si="33"/>
        <v>#VALUE!</v>
      </c>
      <c r="F291" s="25" t="e">
        <f t="shared" si="34"/>
        <v>#VALUE!</v>
      </c>
      <c r="G291" s="25" t="str">
        <f t="shared" si="37"/>
        <v/>
      </c>
      <c r="H291" s="25" t="str">
        <f t="shared" si="38"/>
        <v/>
      </c>
      <c r="I291" s="25" t="e">
        <f t="shared" si="35"/>
        <v>#VALUE!</v>
      </c>
      <c r="J291" s="25">
        <f>SUM($H$14:$H291)</f>
        <v>0</v>
      </c>
      <c r="K291" s="20"/>
      <c r="L291" s="20"/>
    </row>
    <row r="292" spans="1:12" x14ac:dyDescent="0.25">
      <c r="A292" s="23" t="str">
        <f>IF(Values_Entered,A291+1,"")</f>
        <v/>
      </c>
      <c r="B292" s="24" t="str">
        <f t="shared" si="32"/>
        <v/>
      </c>
      <c r="C292" s="25" t="str">
        <f t="shared" si="36"/>
        <v/>
      </c>
      <c r="D292" s="25" t="str">
        <f t="shared" si="39"/>
        <v/>
      </c>
      <c r="E292" s="26" t="e">
        <f t="shared" si="33"/>
        <v>#VALUE!</v>
      </c>
      <c r="F292" s="25" t="e">
        <f t="shared" si="34"/>
        <v>#VALUE!</v>
      </c>
      <c r="G292" s="25" t="str">
        <f t="shared" si="37"/>
        <v/>
      </c>
      <c r="H292" s="25" t="str">
        <f t="shared" si="38"/>
        <v/>
      </c>
      <c r="I292" s="25" t="e">
        <f t="shared" si="35"/>
        <v>#VALUE!</v>
      </c>
      <c r="J292" s="25">
        <f>SUM($H$14:$H292)</f>
        <v>0</v>
      </c>
      <c r="K292" s="20"/>
      <c r="L292" s="20"/>
    </row>
    <row r="293" spans="1:12" x14ac:dyDescent="0.25">
      <c r="A293" s="23" t="str">
        <f>IF(Values_Entered,A292+1,"")</f>
        <v/>
      </c>
      <c r="B293" s="24" t="str">
        <f t="shared" si="32"/>
        <v/>
      </c>
      <c r="C293" s="25" t="str">
        <f t="shared" si="36"/>
        <v/>
      </c>
      <c r="D293" s="25" t="str">
        <f t="shared" si="39"/>
        <v/>
      </c>
      <c r="E293" s="26" t="e">
        <f t="shared" si="33"/>
        <v>#VALUE!</v>
      </c>
      <c r="F293" s="25" t="e">
        <f t="shared" si="34"/>
        <v>#VALUE!</v>
      </c>
      <c r="G293" s="25" t="str">
        <f t="shared" si="37"/>
        <v/>
      </c>
      <c r="H293" s="25" t="str">
        <f t="shared" si="38"/>
        <v/>
      </c>
      <c r="I293" s="25" t="e">
        <f t="shared" si="35"/>
        <v>#VALUE!</v>
      </c>
      <c r="J293" s="25">
        <f>SUM($H$14:$H293)</f>
        <v>0</v>
      </c>
      <c r="K293" s="20"/>
      <c r="L293" s="20"/>
    </row>
    <row r="294" spans="1:12" x14ac:dyDescent="0.25">
      <c r="A294" s="23" t="str">
        <f>IF(Values_Entered,A293+1,"")</f>
        <v/>
      </c>
      <c r="B294" s="24" t="str">
        <f t="shared" si="32"/>
        <v/>
      </c>
      <c r="C294" s="25" t="str">
        <f t="shared" si="36"/>
        <v/>
      </c>
      <c r="D294" s="25" t="str">
        <f t="shared" si="39"/>
        <v/>
      </c>
      <c r="E294" s="26" t="e">
        <f t="shared" si="33"/>
        <v>#VALUE!</v>
      </c>
      <c r="F294" s="25" t="e">
        <f t="shared" si="34"/>
        <v>#VALUE!</v>
      </c>
      <c r="G294" s="25" t="str">
        <f t="shared" si="37"/>
        <v/>
      </c>
      <c r="H294" s="25" t="str">
        <f t="shared" si="38"/>
        <v/>
      </c>
      <c r="I294" s="25" t="e">
        <f t="shared" si="35"/>
        <v>#VALUE!</v>
      </c>
      <c r="J294" s="25">
        <f>SUM($H$14:$H294)</f>
        <v>0</v>
      </c>
      <c r="K294" s="20"/>
      <c r="L294" s="20"/>
    </row>
    <row r="295" spans="1:12" x14ac:dyDescent="0.25">
      <c r="A295" s="23" t="str">
        <f>IF(Values_Entered,A294+1,"")</f>
        <v/>
      </c>
      <c r="B295" s="24" t="str">
        <f t="shared" si="32"/>
        <v/>
      </c>
      <c r="C295" s="25" t="str">
        <f t="shared" si="36"/>
        <v/>
      </c>
      <c r="D295" s="25" t="str">
        <f t="shared" si="39"/>
        <v/>
      </c>
      <c r="E295" s="26" t="e">
        <f t="shared" si="33"/>
        <v>#VALUE!</v>
      </c>
      <c r="F295" s="25" t="e">
        <f t="shared" si="34"/>
        <v>#VALUE!</v>
      </c>
      <c r="G295" s="25" t="str">
        <f t="shared" si="37"/>
        <v/>
      </c>
      <c r="H295" s="25" t="str">
        <f t="shared" si="38"/>
        <v/>
      </c>
      <c r="I295" s="25" t="e">
        <f t="shared" si="35"/>
        <v>#VALUE!</v>
      </c>
      <c r="J295" s="25">
        <f>SUM($H$14:$H295)</f>
        <v>0</v>
      </c>
      <c r="K295" s="20"/>
      <c r="L295" s="20"/>
    </row>
    <row r="296" spans="1:12" x14ac:dyDescent="0.25">
      <c r="A296" s="23" t="str">
        <f>IF(Values_Entered,A295+1,"")</f>
        <v/>
      </c>
      <c r="B296" s="24" t="str">
        <f t="shared" si="32"/>
        <v/>
      </c>
      <c r="C296" s="25" t="str">
        <f t="shared" si="36"/>
        <v/>
      </c>
      <c r="D296" s="25" t="str">
        <f t="shared" si="39"/>
        <v/>
      </c>
      <c r="E296" s="26" t="e">
        <f t="shared" si="33"/>
        <v>#VALUE!</v>
      </c>
      <c r="F296" s="25" t="e">
        <f t="shared" si="34"/>
        <v>#VALUE!</v>
      </c>
      <c r="G296" s="25" t="str">
        <f t="shared" si="37"/>
        <v/>
      </c>
      <c r="H296" s="25" t="str">
        <f t="shared" si="38"/>
        <v/>
      </c>
      <c r="I296" s="25" t="e">
        <f t="shared" si="35"/>
        <v>#VALUE!</v>
      </c>
      <c r="J296" s="25">
        <f>SUM($H$14:$H296)</f>
        <v>0</v>
      </c>
      <c r="K296" s="20"/>
      <c r="L296" s="20"/>
    </row>
    <row r="297" spans="1:12" x14ac:dyDescent="0.25">
      <c r="A297" s="23" t="str">
        <f>IF(Values_Entered,A296+1,"")</f>
        <v/>
      </c>
      <c r="B297" s="24" t="str">
        <f t="shared" si="32"/>
        <v/>
      </c>
      <c r="C297" s="25" t="str">
        <f t="shared" si="36"/>
        <v/>
      </c>
      <c r="D297" s="25" t="str">
        <f t="shared" si="39"/>
        <v/>
      </c>
      <c r="E297" s="26" t="e">
        <f t="shared" si="33"/>
        <v>#VALUE!</v>
      </c>
      <c r="F297" s="25" t="e">
        <f t="shared" si="34"/>
        <v>#VALUE!</v>
      </c>
      <c r="G297" s="25" t="str">
        <f t="shared" si="37"/>
        <v/>
      </c>
      <c r="H297" s="25" t="str">
        <f t="shared" si="38"/>
        <v/>
      </c>
      <c r="I297" s="25" t="e">
        <f t="shared" si="35"/>
        <v>#VALUE!</v>
      </c>
      <c r="J297" s="25">
        <f>SUM($H$14:$H297)</f>
        <v>0</v>
      </c>
      <c r="K297" s="20"/>
      <c r="L297" s="20"/>
    </row>
    <row r="298" spans="1:12" x14ac:dyDescent="0.25">
      <c r="A298" s="23" t="str">
        <f>IF(Values_Entered,A297+1,"")</f>
        <v/>
      </c>
      <c r="B298" s="24" t="str">
        <f t="shared" si="32"/>
        <v/>
      </c>
      <c r="C298" s="25" t="str">
        <f t="shared" si="36"/>
        <v/>
      </c>
      <c r="D298" s="25" t="str">
        <f t="shared" si="39"/>
        <v/>
      </c>
      <c r="E298" s="26" t="e">
        <f t="shared" si="33"/>
        <v>#VALUE!</v>
      </c>
      <c r="F298" s="25" t="e">
        <f t="shared" si="34"/>
        <v>#VALUE!</v>
      </c>
      <c r="G298" s="25" t="str">
        <f t="shared" si="37"/>
        <v/>
      </c>
      <c r="H298" s="25" t="str">
        <f t="shared" si="38"/>
        <v/>
      </c>
      <c r="I298" s="25" t="e">
        <f t="shared" si="35"/>
        <v>#VALUE!</v>
      </c>
      <c r="J298" s="25">
        <f>SUM($H$14:$H298)</f>
        <v>0</v>
      </c>
      <c r="K298" s="20"/>
      <c r="L298" s="20"/>
    </row>
    <row r="299" spans="1:12" x14ac:dyDescent="0.25">
      <c r="A299" s="23" t="str">
        <f>IF(Values_Entered,A298+1,"")</f>
        <v/>
      </c>
      <c r="B299" s="24" t="str">
        <f t="shared" si="32"/>
        <v/>
      </c>
      <c r="C299" s="25" t="str">
        <f t="shared" si="36"/>
        <v/>
      </c>
      <c r="D299" s="25" t="str">
        <f t="shared" si="39"/>
        <v/>
      </c>
      <c r="E299" s="26" t="e">
        <f t="shared" si="33"/>
        <v>#VALUE!</v>
      </c>
      <c r="F299" s="25" t="e">
        <f t="shared" si="34"/>
        <v>#VALUE!</v>
      </c>
      <c r="G299" s="25" t="str">
        <f t="shared" si="37"/>
        <v/>
      </c>
      <c r="H299" s="25" t="str">
        <f t="shared" si="38"/>
        <v/>
      </c>
      <c r="I299" s="25" t="e">
        <f t="shared" si="35"/>
        <v>#VALUE!</v>
      </c>
      <c r="J299" s="25">
        <f>SUM($H$14:$H299)</f>
        <v>0</v>
      </c>
      <c r="K299" s="20"/>
      <c r="L299" s="20"/>
    </row>
    <row r="300" spans="1:12" x14ac:dyDescent="0.25">
      <c r="A300" s="23" t="str">
        <f>IF(Values_Entered,A299+1,"")</f>
        <v/>
      </c>
      <c r="B300" s="24" t="str">
        <f t="shared" si="32"/>
        <v/>
      </c>
      <c r="C300" s="25" t="str">
        <f t="shared" si="36"/>
        <v/>
      </c>
      <c r="D300" s="25" t="str">
        <f t="shared" si="39"/>
        <v/>
      </c>
      <c r="E300" s="26" t="e">
        <f t="shared" si="33"/>
        <v>#VALUE!</v>
      </c>
      <c r="F300" s="25" t="e">
        <f t="shared" si="34"/>
        <v>#VALUE!</v>
      </c>
      <c r="G300" s="25" t="str">
        <f t="shared" si="37"/>
        <v/>
      </c>
      <c r="H300" s="25" t="str">
        <f t="shared" si="38"/>
        <v/>
      </c>
      <c r="I300" s="25" t="e">
        <f t="shared" si="35"/>
        <v>#VALUE!</v>
      </c>
      <c r="J300" s="25">
        <f>SUM($H$14:$H300)</f>
        <v>0</v>
      </c>
      <c r="K300" s="20"/>
      <c r="L300" s="20"/>
    </row>
    <row r="301" spans="1:12" x14ac:dyDescent="0.25">
      <c r="A301" s="23" t="str">
        <f>IF(Values_Entered,A300+1,"")</f>
        <v/>
      </c>
      <c r="B301" s="24" t="str">
        <f t="shared" si="32"/>
        <v/>
      </c>
      <c r="C301" s="25" t="str">
        <f t="shared" si="36"/>
        <v/>
      </c>
      <c r="D301" s="25" t="str">
        <f t="shared" si="39"/>
        <v/>
      </c>
      <c r="E301" s="26" t="e">
        <f t="shared" si="33"/>
        <v>#VALUE!</v>
      </c>
      <c r="F301" s="25" t="e">
        <f t="shared" si="34"/>
        <v>#VALUE!</v>
      </c>
      <c r="G301" s="25" t="str">
        <f t="shared" si="37"/>
        <v/>
      </c>
      <c r="H301" s="25" t="str">
        <f t="shared" si="38"/>
        <v/>
      </c>
      <c r="I301" s="25" t="e">
        <f t="shared" si="35"/>
        <v>#VALUE!</v>
      </c>
      <c r="J301" s="25">
        <f>SUM($H$14:$H301)</f>
        <v>0</v>
      </c>
      <c r="K301" s="20"/>
      <c r="L301" s="20"/>
    </row>
    <row r="302" spans="1:12" x14ac:dyDescent="0.25">
      <c r="A302" s="23" t="str">
        <f>IF(Values_Entered,A301+1,"")</f>
        <v/>
      </c>
      <c r="B302" s="24" t="str">
        <f t="shared" si="32"/>
        <v/>
      </c>
      <c r="C302" s="25" t="str">
        <f t="shared" si="36"/>
        <v/>
      </c>
      <c r="D302" s="25" t="str">
        <f t="shared" si="39"/>
        <v/>
      </c>
      <c r="E302" s="26" t="e">
        <f t="shared" si="33"/>
        <v>#VALUE!</v>
      </c>
      <c r="F302" s="25" t="e">
        <f t="shared" si="34"/>
        <v>#VALUE!</v>
      </c>
      <c r="G302" s="25" t="str">
        <f t="shared" si="37"/>
        <v/>
      </c>
      <c r="H302" s="25" t="str">
        <f t="shared" si="38"/>
        <v/>
      </c>
      <c r="I302" s="25" t="e">
        <f t="shared" si="35"/>
        <v>#VALUE!</v>
      </c>
      <c r="J302" s="25">
        <f>SUM($H$14:$H302)</f>
        <v>0</v>
      </c>
      <c r="K302" s="20"/>
      <c r="L302" s="20"/>
    </row>
    <row r="303" spans="1:12" x14ac:dyDescent="0.25">
      <c r="A303" s="23" t="str">
        <f>IF(Values_Entered,A302+1,"")</f>
        <v/>
      </c>
      <c r="B303" s="24" t="str">
        <f t="shared" si="32"/>
        <v/>
      </c>
      <c r="C303" s="25" t="str">
        <f t="shared" si="36"/>
        <v/>
      </c>
      <c r="D303" s="25" t="str">
        <f t="shared" si="39"/>
        <v/>
      </c>
      <c r="E303" s="26" t="e">
        <f t="shared" si="33"/>
        <v>#VALUE!</v>
      </c>
      <c r="F303" s="25" t="e">
        <f t="shared" si="34"/>
        <v>#VALUE!</v>
      </c>
      <c r="G303" s="25" t="str">
        <f t="shared" si="37"/>
        <v/>
      </c>
      <c r="H303" s="25" t="str">
        <f t="shared" si="38"/>
        <v/>
      </c>
      <c r="I303" s="25" t="e">
        <f t="shared" si="35"/>
        <v>#VALUE!</v>
      </c>
      <c r="J303" s="25">
        <f>SUM($H$14:$H303)</f>
        <v>0</v>
      </c>
      <c r="K303" s="20"/>
      <c r="L303" s="20"/>
    </row>
    <row r="304" spans="1:12" x14ac:dyDescent="0.25">
      <c r="A304" s="23" t="str">
        <f>IF(Values_Entered,A303+1,"")</f>
        <v/>
      </c>
      <c r="B304" s="24" t="str">
        <f t="shared" si="32"/>
        <v/>
      </c>
      <c r="C304" s="25" t="str">
        <f t="shared" si="36"/>
        <v/>
      </c>
      <c r="D304" s="25" t="str">
        <f t="shared" si="39"/>
        <v/>
      </c>
      <c r="E304" s="26" t="e">
        <f t="shared" si="33"/>
        <v>#VALUE!</v>
      </c>
      <c r="F304" s="25" t="e">
        <f t="shared" si="34"/>
        <v>#VALUE!</v>
      </c>
      <c r="G304" s="25" t="str">
        <f t="shared" si="37"/>
        <v/>
      </c>
      <c r="H304" s="25" t="str">
        <f t="shared" si="38"/>
        <v/>
      </c>
      <c r="I304" s="25" t="e">
        <f t="shared" si="35"/>
        <v>#VALUE!</v>
      </c>
      <c r="J304" s="25">
        <f>SUM($H$14:$H304)</f>
        <v>0</v>
      </c>
      <c r="K304" s="20"/>
      <c r="L304" s="20"/>
    </row>
    <row r="305" spans="1:12" x14ac:dyDescent="0.25">
      <c r="A305" s="23" t="str">
        <f>IF(Values_Entered,A304+1,"")</f>
        <v/>
      </c>
      <c r="B305" s="24" t="str">
        <f t="shared" si="32"/>
        <v/>
      </c>
      <c r="C305" s="25" t="str">
        <f t="shared" si="36"/>
        <v/>
      </c>
      <c r="D305" s="25" t="str">
        <f t="shared" si="39"/>
        <v/>
      </c>
      <c r="E305" s="26" t="e">
        <f t="shared" si="33"/>
        <v>#VALUE!</v>
      </c>
      <c r="F305" s="25" t="e">
        <f t="shared" si="34"/>
        <v>#VALUE!</v>
      </c>
      <c r="G305" s="25" t="str">
        <f t="shared" si="37"/>
        <v/>
      </c>
      <c r="H305" s="25" t="str">
        <f t="shared" si="38"/>
        <v/>
      </c>
      <c r="I305" s="25" t="e">
        <f t="shared" si="35"/>
        <v>#VALUE!</v>
      </c>
      <c r="J305" s="25">
        <f>SUM($H$14:$H305)</f>
        <v>0</v>
      </c>
      <c r="K305" s="20"/>
      <c r="L305" s="20"/>
    </row>
    <row r="306" spans="1:12" x14ac:dyDescent="0.25">
      <c r="A306" s="23" t="str">
        <f>IF(Values_Entered,A305+1,"")</f>
        <v/>
      </c>
      <c r="B306" s="24" t="str">
        <f t="shared" si="32"/>
        <v/>
      </c>
      <c r="C306" s="25" t="str">
        <f t="shared" si="36"/>
        <v/>
      </c>
      <c r="D306" s="25" t="str">
        <f t="shared" si="39"/>
        <v/>
      </c>
      <c r="E306" s="26" t="e">
        <f t="shared" si="33"/>
        <v>#VALUE!</v>
      </c>
      <c r="F306" s="25" t="e">
        <f t="shared" si="34"/>
        <v>#VALUE!</v>
      </c>
      <c r="G306" s="25" t="str">
        <f t="shared" si="37"/>
        <v/>
      </c>
      <c r="H306" s="25" t="str">
        <f t="shared" si="38"/>
        <v/>
      </c>
      <c r="I306" s="25" t="e">
        <f t="shared" si="35"/>
        <v>#VALUE!</v>
      </c>
      <c r="J306" s="25">
        <f>SUM($H$14:$H306)</f>
        <v>0</v>
      </c>
      <c r="K306" s="20"/>
      <c r="L306" s="20"/>
    </row>
    <row r="307" spans="1:12" x14ac:dyDescent="0.25">
      <c r="A307" s="23" t="str">
        <f>IF(Values_Entered,A306+1,"")</f>
        <v/>
      </c>
      <c r="B307" s="24" t="str">
        <f t="shared" si="32"/>
        <v/>
      </c>
      <c r="C307" s="25" t="str">
        <f t="shared" si="36"/>
        <v/>
      </c>
      <c r="D307" s="25" t="str">
        <f t="shared" si="39"/>
        <v/>
      </c>
      <c r="E307" s="26" t="e">
        <f t="shared" si="33"/>
        <v>#VALUE!</v>
      </c>
      <c r="F307" s="25" t="e">
        <f t="shared" si="34"/>
        <v>#VALUE!</v>
      </c>
      <c r="G307" s="25" t="str">
        <f t="shared" si="37"/>
        <v/>
      </c>
      <c r="H307" s="25" t="str">
        <f t="shared" si="38"/>
        <v/>
      </c>
      <c r="I307" s="25" t="e">
        <f t="shared" si="35"/>
        <v>#VALUE!</v>
      </c>
      <c r="J307" s="25">
        <f>SUM($H$14:$H307)</f>
        <v>0</v>
      </c>
      <c r="K307" s="20"/>
      <c r="L307" s="20"/>
    </row>
    <row r="308" spans="1:12" x14ac:dyDescent="0.25">
      <c r="A308" s="23" t="str">
        <f>IF(Values_Entered,A307+1,"")</f>
        <v/>
      </c>
      <c r="B308" s="24" t="str">
        <f t="shared" si="32"/>
        <v/>
      </c>
      <c r="C308" s="25" t="str">
        <f t="shared" si="36"/>
        <v/>
      </c>
      <c r="D308" s="25" t="str">
        <f t="shared" si="39"/>
        <v/>
      </c>
      <c r="E308" s="26" t="e">
        <f t="shared" si="33"/>
        <v>#VALUE!</v>
      </c>
      <c r="F308" s="25" t="e">
        <f t="shared" si="34"/>
        <v>#VALUE!</v>
      </c>
      <c r="G308" s="25" t="str">
        <f t="shared" si="37"/>
        <v/>
      </c>
      <c r="H308" s="25" t="str">
        <f t="shared" si="38"/>
        <v/>
      </c>
      <c r="I308" s="25" t="e">
        <f t="shared" si="35"/>
        <v>#VALUE!</v>
      </c>
      <c r="J308" s="25">
        <f>SUM($H$14:$H308)</f>
        <v>0</v>
      </c>
      <c r="K308" s="20"/>
      <c r="L308" s="20"/>
    </row>
    <row r="309" spans="1:12" x14ac:dyDescent="0.25">
      <c r="A309" s="23" t="str">
        <f>IF(Values_Entered,A308+1,"")</f>
        <v/>
      </c>
      <c r="B309" s="24" t="str">
        <f t="shared" si="32"/>
        <v/>
      </c>
      <c r="C309" s="25" t="str">
        <f t="shared" si="36"/>
        <v/>
      </c>
      <c r="D309" s="25" t="str">
        <f t="shared" si="39"/>
        <v/>
      </c>
      <c r="E309" s="26" t="e">
        <f t="shared" si="33"/>
        <v>#VALUE!</v>
      </c>
      <c r="F309" s="25" t="e">
        <f t="shared" si="34"/>
        <v>#VALUE!</v>
      </c>
      <c r="G309" s="25" t="str">
        <f t="shared" si="37"/>
        <v/>
      </c>
      <c r="H309" s="25" t="str">
        <f t="shared" si="38"/>
        <v/>
      </c>
      <c r="I309" s="25" t="e">
        <f t="shared" si="35"/>
        <v>#VALUE!</v>
      </c>
      <c r="J309" s="25">
        <f>SUM($H$14:$H309)</f>
        <v>0</v>
      </c>
      <c r="K309" s="20"/>
      <c r="L309" s="20"/>
    </row>
    <row r="310" spans="1:12" x14ac:dyDescent="0.25">
      <c r="A310" s="23" t="str">
        <f>IF(Values_Entered,A309+1,"")</f>
        <v/>
      </c>
      <c r="B310" s="24" t="str">
        <f t="shared" si="32"/>
        <v/>
      </c>
      <c r="C310" s="25" t="str">
        <f t="shared" si="36"/>
        <v/>
      </c>
      <c r="D310" s="25" t="str">
        <f t="shared" si="39"/>
        <v/>
      </c>
      <c r="E310" s="26" t="e">
        <f t="shared" si="33"/>
        <v>#VALUE!</v>
      </c>
      <c r="F310" s="25" t="e">
        <f t="shared" si="34"/>
        <v>#VALUE!</v>
      </c>
      <c r="G310" s="25" t="str">
        <f t="shared" si="37"/>
        <v/>
      </c>
      <c r="H310" s="25" t="str">
        <f t="shared" si="38"/>
        <v/>
      </c>
      <c r="I310" s="25" t="e">
        <f t="shared" si="35"/>
        <v>#VALUE!</v>
      </c>
      <c r="J310" s="25">
        <f>SUM($H$14:$H310)</f>
        <v>0</v>
      </c>
      <c r="K310" s="20"/>
      <c r="L310" s="20"/>
    </row>
    <row r="311" spans="1:12" x14ac:dyDescent="0.25">
      <c r="A311" s="23" t="str">
        <f>IF(Values_Entered,A310+1,"")</f>
        <v/>
      </c>
      <c r="B311" s="24" t="str">
        <f t="shared" si="32"/>
        <v/>
      </c>
      <c r="C311" s="25" t="str">
        <f t="shared" si="36"/>
        <v/>
      </c>
      <c r="D311" s="25" t="str">
        <f t="shared" si="39"/>
        <v/>
      </c>
      <c r="E311" s="26" t="e">
        <f t="shared" si="33"/>
        <v>#VALUE!</v>
      </c>
      <c r="F311" s="25" t="e">
        <f t="shared" si="34"/>
        <v>#VALUE!</v>
      </c>
      <c r="G311" s="25" t="str">
        <f t="shared" si="37"/>
        <v/>
      </c>
      <c r="H311" s="25" t="str">
        <f t="shared" si="38"/>
        <v/>
      </c>
      <c r="I311" s="25" t="e">
        <f t="shared" si="35"/>
        <v>#VALUE!</v>
      </c>
      <c r="J311" s="25">
        <f>SUM($H$14:$H311)</f>
        <v>0</v>
      </c>
      <c r="K311" s="20"/>
      <c r="L311" s="20"/>
    </row>
    <row r="312" spans="1:12" x14ac:dyDescent="0.25">
      <c r="A312" s="23" t="str">
        <f>IF(Values_Entered,A311+1,"")</f>
        <v/>
      </c>
      <c r="B312" s="24" t="str">
        <f t="shared" si="32"/>
        <v/>
      </c>
      <c r="C312" s="25" t="str">
        <f t="shared" si="36"/>
        <v/>
      </c>
      <c r="D312" s="25" t="str">
        <f t="shared" si="39"/>
        <v/>
      </c>
      <c r="E312" s="26" t="e">
        <f t="shared" si="33"/>
        <v>#VALUE!</v>
      </c>
      <c r="F312" s="25" t="e">
        <f t="shared" si="34"/>
        <v>#VALUE!</v>
      </c>
      <c r="G312" s="25" t="str">
        <f t="shared" si="37"/>
        <v/>
      </c>
      <c r="H312" s="25" t="str">
        <f t="shared" si="38"/>
        <v/>
      </c>
      <c r="I312" s="25" t="e">
        <f t="shared" si="35"/>
        <v>#VALUE!</v>
      </c>
      <c r="J312" s="25">
        <f>SUM($H$14:$H312)</f>
        <v>0</v>
      </c>
      <c r="K312" s="20"/>
      <c r="L312" s="20"/>
    </row>
    <row r="313" spans="1:12" x14ac:dyDescent="0.25">
      <c r="A313" s="23" t="str">
        <f>IF(Values_Entered,A312+1,"")</f>
        <v/>
      </c>
      <c r="B313" s="24" t="str">
        <f t="shared" si="32"/>
        <v/>
      </c>
      <c r="C313" s="25" t="str">
        <f t="shared" si="36"/>
        <v/>
      </c>
      <c r="D313" s="25" t="str">
        <f t="shared" si="39"/>
        <v/>
      </c>
      <c r="E313" s="26" t="e">
        <f t="shared" si="33"/>
        <v>#VALUE!</v>
      </c>
      <c r="F313" s="25" t="e">
        <f t="shared" si="34"/>
        <v>#VALUE!</v>
      </c>
      <c r="G313" s="25" t="str">
        <f t="shared" si="37"/>
        <v/>
      </c>
      <c r="H313" s="25" t="str">
        <f t="shared" si="38"/>
        <v/>
      </c>
      <c r="I313" s="25" t="e">
        <f t="shared" si="35"/>
        <v>#VALUE!</v>
      </c>
      <c r="J313" s="25">
        <f>SUM($H$14:$H313)</f>
        <v>0</v>
      </c>
      <c r="K313" s="20"/>
      <c r="L313" s="20"/>
    </row>
    <row r="314" spans="1:12" x14ac:dyDescent="0.25">
      <c r="A314" s="23" t="str">
        <f>IF(Values_Entered,A313+1,"")</f>
        <v/>
      </c>
      <c r="B314" s="24" t="str">
        <f t="shared" si="32"/>
        <v/>
      </c>
      <c r="C314" s="25" t="str">
        <f t="shared" si="36"/>
        <v/>
      </c>
      <c r="D314" s="25" t="str">
        <f t="shared" si="39"/>
        <v/>
      </c>
      <c r="E314" s="26" t="e">
        <f t="shared" si="33"/>
        <v>#VALUE!</v>
      </c>
      <c r="F314" s="25" t="e">
        <f t="shared" si="34"/>
        <v>#VALUE!</v>
      </c>
      <c r="G314" s="25" t="str">
        <f t="shared" si="37"/>
        <v/>
      </c>
      <c r="H314" s="25" t="str">
        <f t="shared" si="38"/>
        <v/>
      </c>
      <c r="I314" s="25" t="e">
        <f t="shared" si="35"/>
        <v>#VALUE!</v>
      </c>
      <c r="J314" s="25">
        <f>SUM($H$14:$H314)</f>
        <v>0</v>
      </c>
      <c r="K314" s="20"/>
      <c r="L314" s="20"/>
    </row>
    <row r="315" spans="1:12" x14ac:dyDescent="0.25">
      <c r="A315" s="23" t="str">
        <f>IF(Values_Entered,A314+1,"")</f>
        <v/>
      </c>
      <c r="B315" s="24" t="str">
        <f t="shared" si="32"/>
        <v/>
      </c>
      <c r="C315" s="25" t="str">
        <f t="shared" si="36"/>
        <v/>
      </c>
      <c r="D315" s="25" t="str">
        <f t="shared" si="39"/>
        <v/>
      </c>
      <c r="E315" s="26" t="e">
        <f t="shared" si="33"/>
        <v>#VALUE!</v>
      </c>
      <c r="F315" s="25" t="e">
        <f t="shared" si="34"/>
        <v>#VALUE!</v>
      </c>
      <c r="G315" s="25" t="str">
        <f t="shared" si="37"/>
        <v/>
      </c>
      <c r="H315" s="25" t="str">
        <f t="shared" si="38"/>
        <v/>
      </c>
      <c r="I315" s="25" t="e">
        <f t="shared" si="35"/>
        <v>#VALUE!</v>
      </c>
      <c r="J315" s="25">
        <f>SUM($H$14:$H315)</f>
        <v>0</v>
      </c>
      <c r="K315" s="20"/>
      <c r="L315" s="20"/>
    </row>
    <row r="316" spans="1:12" x14ac:dyDescent="0.25">
      <c r="A316" s="23" t="str">
        <f>IF(Values_Entered,A315+1,"")</f>
        <v/>
      </c>
      <c r="B316" s="24" t="str">
        <f t="shared" si="32"/>
        <v/>
      </c>
      <c r="C316" s="25" t="str">
        <f t="shared" si="36"/>
        <v/>
      </c>
      <c r="D316" s="25" t="str">
        <f t="shared" si="39"/>
        <v/>
      </c>
      <c r="E316" s="26" t="e">
        <f t="shared" si="33"/>
        <v>#VALUE!</v>
      </c>
      <c r="F316" s="25" t="e">
        <f t="shared" si="34"/>
        <v>#VALUE!</v>
      </c>
      <c r="G316" s="25" t="str">
        <f t="shared" si="37"/>
        <v/>
      </c>
      <c r="H316" s="25" t="str">
        <f t="shared" si="38"/>
        <v/>
      </c>
      <c r="I316" s="25" t="e">
        <f t="shared" si="35"/>
        <v>#VALUE!</v>
      </c>
      <c r="J316" s="25">
        <f>SUM($H$14:$H316)</f>
        <v>0</v>
      </c>
      <c r="K316" s="20"/>
      <c r="L316" s="20"/>
    </row>
    <row r="317" spans="1:12" x14ac:dyDescent="0.25">
      <c r="A317" s="23" t="str">
        <f>IF(Values_Entered,A316+1,"")</f>
        <v/>
      </c>
      <c r="B317" s="24" t="str">
        <f t="shared" si="32"/>
        <v/>
      </c>
      <c r="C317" s="25" t="str">
        <f t="shared" si="36"/>
        <v/>
      </c>
      <c r="D317" s="25" t="str">
        <f t="shared" si="39"/>
        <v/>
      </c>
      <c r="E317" s="26" t="e">
        <f t="shared" si="33"/>
        <v>#VALUE!</v>
      </c>
      <c r="F317" s="25" t="e">
        <f t="shared" si="34"/>
        <v>#VALUE!</v>
      </c>
      <c r="G317" s="25" t="str">
        <f t="shared" si="37"/>
        <v/>
      </c>
      <c r="H317" s="25" t="str">
        <f t="shared" si="38"/>
        <v/>
      </c>
      <c r="I317" s="25" t="e">
        <f t="shared" si="35"/>
        <v>#VALUE!</v>
      </c>
      <c r="J317" s="25">
        <f>SUM($H$14:$H317)</f>
        <v>0</v>
      </c>
      <c r="K317" s="20"/>
      <c r="L317" s="20"/>
    </row>
    <row r="318" spans="1:12" x14ac:dyDescent="0.25">
      <c r="A318" s="23" t="str">
        <f>IF(Values_Entered,A317+1,"")</f>
        <v/>
      </c>
      <c r="B318" s="24" t="str">
        <f t="shared" si="32"/>
        <v/>
      </c>
      <c r="C318" s="25" t="str">
        <f t="shared" si="36"/>
        <v/>
      </c>
      <c r="D318" s="25" t="str">
        <f t="shared" si="39"/>
        <v/>
      </c>
      <c r="E318" s="26" t="e">
        <f t="shared" si="33"/>
        <v>#VALUE!</v>
      </c>
      <c r="F318" s="25" t="e">
        <f t="shared" si="34"/>
        <v>#VALUE!</v>
      </c>
      <c r="G318" s="25" t="str">
        <f t="shared" si="37"/>
        <v/>
      </c>
      <c r="H318" s="25" t="str">
        <f t="shared" si="38"/>
        <v/>
      </c>
      <c r="I318" s="25" t="e">
        <f t="shared" si="35"/>
        <v>#VALUE!</v>
      </c>
      <c r="J318" s="25">
        <f>SUM($H$14:$H318)</f>
        <v>0</v>
      </c>
      <c r="K318" s="20"/>
      <c r="L318" s="20"/>
    </row>
    <row r="319" spans="1:12" x14ac:dyDescent="0.25">
      <c r="A319" s="23" t="str">
        <f>IF(Values_Entered,A318+1,"")</f>
        <v/>
      </c>
      <c r="B319" s="24" t="str">
        <f t="shared" si="32"/>
        <v/>
      </c>
      <c r="C319" s="25" t="str">
        <f t="shared" si="36"/>
        <v/>
      </c>
      <c r="D319" s="25" t="str">
        <f t="shared" si="39"/>
        <v/>
      </c>
      <c r="E319" s="26" t="e">
        <f t="shared" si="33"/>
        <v>#VALUE!</v>
      </c>
      <c r="F319" s="25" t="e">
        <f t="shared" si="34"/>
        <v>#VALUE!</v>
      </c>
      <c r="G319" s="25" t="str">
        <f t="shared" si="37"/>
        <v/>
      </c>
      <c r="H319" s="25" t="str">
        <f t="shared" si="38"/>
        <v/>
      </c>
      <c r="I319" s="25" t="e">
        <f t="shared" si="35"/>
        <v>#VALUE!</v>
      </c>
      <c r="J319" s="25">
        <f>SUM($H$14:$H319)</f>
        <v>0</v>
      </c>
      <c r="K319" s="20"/>
      <c r="L319" s="20"/>
    </row>
    <row r="320" spans="1:12" x14ac:dyDescent="0.25">
      <c r="A320" s="23" t="str">
        <f>IF(Values_Entered,A319+1,"")</f>
        <v/>
      </c>
      <c r="B320" s="24" t="str">
        <f t="shared" si="32"/>
        <v/>
      </c>
      <c r="C320" s="25" t="str">
        <f t="shared" si="36"/>
        <v/>
      </c>
      <c r="D320" s="25" t="str">
        <f t="shared" si="39"/>
        <v/>
      </c>
      <c r="E320" s="26" t="e">
        <f t="shared" si="33"/>
        <v>#VALUE!</v>
      </c>
      <c r="F320" s="25" t="e">
        <f t="shared" si="34"/>
        <v>#VALUE!</v>
      </c>
      <c r="G320" s="25" t="str">
        <f t="shared" si="37"/>
        <v/>
      </c>
      <c r="H320" s="25" t="str">
        <f t="shared" si="38"/>
        <v/>
      </c>
      <c r="I320" s="25" t="e">
        <f t="shared" si="35"/>
        <v>#VALUE!</v>
      </c>
      <c r="J320" s="25">
        <f>SUM($H$14:$H320)</f>
        <v>0</v>
      </c>
      <c r="K320" s="20"/>
      <c r="L320" s="20"/>
    </row>
    <row r="321" spans="1:12" x14ac:dyDescent="0.25">
      <c r="A321" s="23" t="str">
        <f>IF(Values_Entered,A320+1,"")</f>
        <v/>
      </c>
      <c r="B321" s="24" t="str">
        <f t="shared" si="32"/>
        <v/>
      </c>
      <c r="C321" s="25" t="str">
        <f t="shared" si="36"/>
        <v/>
      </c>
      <c r="D321" s="25" t="str">
        <f t="shared" si="39"/>
        <v/>
      </c>
      <c r="E321" s="26" t="e">
        <f t="shared" si="33"/>
        <v>#VALUE!</v>
      </c>
      <c r="F321" s="25" t="e">
        <f t="shared" si="34"/>
        <v>#VALUE!</v>
      </c>
      <c r="G321" s="25" t="str">
        <f t="shared" si="37"/>
        <v/>
      </c>
      <c r="H321" s="25" t="str">
        <f t="shared" si="38"/>
        <v/>
      </c>
      <c r="I321" s="25" t="e">
        <f t="shared" si="35"/>
        <v>#VALUE!</v>
      </c>
      <c r="J321" s="25">
        <f>SUM($H$14:$H321)</f>
        <v>0</v>
      </c>
      <c r="K321" s="20"/>
      <c r="L321" s="20"/>
    </row>
    <row r="322" spans="1:12" x14ac:dyDescent="0.25">
      <c r="A322" s="23" t="str">
        <f>IF(Values_Entered,A321+1,"")</f>
        <v/>
      </c>
      <c r="B322" s="24" t="str">
        <f t="shared" si="32"/>
        <v/>
      </c>
      <c r="C322" s="25" t="str">
        <f t="shared" si="36"/>
        <v/>
      </c>
      <c r="D322" s="25" t="str">
        <f t="shared" si="39"/>
        <v/>
      </c>
      <c r="E322" s="26" t="e">
        <f t="shared" si="33"/>
        <v>#VALUE!</v>
      </c>
      <c r="F322" s="25" t="e">
        <f t="shared" si="34"/>
        <v>#VALUE!</v>
      </c>
      <c r="G322" s="25" t="str">
        <f t="shared" si="37"/>
        <v/>
      </c>
      <c r="H322" s="25" t="str">
        <f t="shared" si="38"/>
        <v/>
      </c>
      <c r="I322" s="25" t="e">
        <f t="shared" si="35"/>
        <v>#VALUE!</v>
      </c>
      <c r="J322" s="25">
        <f>SUM($H$14:$H322)</f>
        <v>0</v>
      </c>
      <c r="K322" s="20"/>
      <c r="L322" s="20"/>
    </row>
    <row r="323" spans="1:12" x14ac:dyDescent="0.25">
      <c r="A323" s="23" t="str">
        <f>IF(Values_Entered,A322+1,"")</f>
        <v/>
      </c>
      <c r="B323" s="24" t="str">
        <f t="shared" si="32"/>
        <v/>
      </c>
      <c r="C323" s="25" t="str">
        <f t="shared" si="36"/>
        <v/>
      </c>
      <c r="D323" s="25" t="str">
        <f t="shared" si="39"/>
        <v/>
      </c>
      <c r="E323" s="26" t="e">
        <f t="shared" si="33"/>
        <v>#VALUE!</v>
      </c>
      <c r="F323" s="25" t="e">
        <f t="shared" si="34"/>
        <v>#VALUE!</v>
      </c>
      <c r="G323" s="25" t="str">
        <f t="shared" si="37"/>
        <v/>
      </c>
      <c r="H323" s="25" t="str">
        <f t="shared" si="38"/>
        <v/>
      </c>
      <c r="I323" s="25" t="e">
        <f t="shared" si="35"/>
        <v>#VALUE!</v>
      </c>
      <c r="J323" s="25">
        <f>SUM($H$14:$H323)</f>
        <v>0</v>
      </c>
      <c r="K323" s="20"/>
      <c r="L323" s="20"/>
    </row>
    <row r="324" spans="1:12" x14ac:dyDescent="0.25">
      <c r="A324" s="23" t="str">
        <f>IF(Values_Entered,A323+1,"")</f>
        <v/>
      </c>
      <c r="B324" s="24" t="str">
        <f t="shared" si="32"/>
        <v/>
      </c>
      <c r="C324" s="25" t="str">
        <f t="shared" si="36"/>
        <v/>
      </c>
      <c r="D324" s="25" t="str">
        <f t="shared" si="39"/>
        <v/>
      </c>
      <c r="E324" s="26" t="e">
        <f t="shared" si="33"/>
        <v>#VALUE!</v>
      </c>
      <c r="F324" s="25" t="e">
        <f t="shared" si="34"/>
        <v>#VALUE!</v>
      </c>
      <c r="G324" s="25" t="str">
        <f t="shared" si="37"/>
        <v/>
      </c>
      <c r="H324" s="25" t="str">
        <f t="shared" si="38"/>
        <v/>
      </c>
      <c r="I324" s="25" t="e">
        <f t="shared" si="35"/>
        <v>#VALUE!</v>
      </c>
      <c r="J324" s="25">
        <f>SUM($H$14:$H324)</f>
        <v>0</v>
      </c>
      <c r="K324" s="20"/>
      <c r="L324" s="20"/>
    </row>
    <row r="325" spans="1:12" x14ac:dyDescent="0.25">
      <c r="A325" s="23" t="str">
        <f>IF(Values_Entered,A324+1,"")</f>
        <v/>
      </c>
      <c r="B325" s="24" t="str">
        <f t="shared" si="32"/>
        <v/>
      </c>
      <c r="C325" s="25" t="str">
        <f t="shared" si="36"/>
        <v/>
      </c>
      <c r="D325" s="25" t="str">
        <f t="shared" si="39"/>
        <v/>
      </c>
      <c r="E325" s="26" t="e">
        <f t="shared" si="33"/>
        <v>#VALUE!</v>
      </c>
      <c r="F325" s="25" t="e">
        <f t="shared" si="34"/>
        <v>#VALUE!</v>
      </c>
      <c r="G325" s="25" t="str">
        <f t="shared" si="37"/>
        <v/>
      </c>
      <c r="H325" s="25" t="str">
        <f t="shared" si="38"/>
        <v/>
      </c>
      <c r="I325" s="25" t="e">
        <f t="shared" si="35"/>
        <v>#VALUE!</v>
      </c>
      <c r="J325" s="25">
        <f>SUM($H$14:$H325)</f>
        <v>0</v>
      </c>
      <c r="K325" s="20"/>
      <c r="L325" s="20"/>
    </row>
    <row r="326" spans="1:12" x14ac:dyDescent="0.25">
      <c r="A326" s="23" t="str">
        <f>IF(Values_Entered,A325+1,"")</f>
        <v/>
      </c>
      <c r="B326" s="24" t="str">
        <f t="shared" si="32"/>
        <v/>
      </c>
      <c r="C326" s="25" t="str">
        <f t="shared" si="36"/>
        <v/>
      </c>
      <c r="D326" s="25" t="str">
        <f t="shared" si="39"/>
        <v/>
      </c>
      <c r="E326" s="26" t="e">
        <f t="shared" si="33"/>
        <v>#VALUE!</v>
      </c>
      <c r="F326" s="25" t="e">
        <f t="shared" si="34"/>
        <v>#VALUE!</v>
      </c>
      <c r="G326" s="25" t="str">
        <f t="shared" si="37"/>
        <v/>
      </c>
      <c r="H326" s="25" t="str">
        <f t="shared" si="38"/>
        <v/>
      </c>
      <c r="I326" s="25" t="e">
        <f t="shared" si="35"/>
        <v>#VALUE!</v>
      </c>
      <c r="J326" s="25">
        <f>SUM($H$14:$H326)</f>
        <v>0</v>
      </c>
      <c r="K326" s="20"/>
      <c r="L326" s="20"/>
    </row>
    <row r="327" spans="1:12" x14ac:dyDescent="0.25">
      <c r="A327" s="23" t="str">
        <f>IF(Values_Entered,A326+1,"")</f>
        <v/>
      </c>
      <c r="B327" s="24" t="str">
        <f t="shared" si="32"/>
        <v/>
      </c>
      <c r="C327" s="25" t="str">
        <f t="shared" si="36"/>
        <v/>
      </c>
      <c r="D327" s="25" t="str">
        <f t="shared" si="39"/>
        <v/>
      </c>
      <c r="E327" s="26" t="e">
        <f t="shared" si="33"/>
        <v>#VALUE!</v>
      </c>
      <c r="F327" s="25" t="e">
        <f t="shared" si="34"/>
        <v>#VALUE!</v>
      </c>
      <c r="G327" s="25" t="str">
        <f t="shared" si="37"/>
        <v/>
      </c>
      <c r="H327" s="25" t="str">
        <f t="shared" si="38"/>
        <v/>
      </c>
      <c r="I327" s="25" t="e">
        <f t="shared" si="35"/>
        <v>#VALUE!</v>
      </c>
      <c r="J327" s="25">
        <f>SUM($H$14:$H327)</f>
        <v>0</v>
      </c>
      <c r="K327" s="20"/>
      <c r="L327" s="20"/>
    </row>
    <row r="328" spans="1:12" x14ac:dyDescent="0.25">
      <c r="A328" s="23" t="str">
        <f>IF(Values_Entered,A327+1,"")</f>
        <v/>
      </c>
      <c r="B328" s="24" t="str">
        <f t="shared" si="32"/>
        <v/>
      </c>
      <c r="C328" s="25" t="str">
        <f t="shared" si="36"/>
        <v/>
      </c>
      <c r="D328" s="25" t="str">
        <f t="shared" si="39"/>
        <v/>
      </c>
      <c r="E328" s="26" t="e">
        <f t="shared" si="33"/>
        <v>#VALUE!</v>
      </c>
      <c r="F328" s="25" t="e">
        <f t="shared" si="34"/>
        <v>#VALUE!</v>
      </c>
      <c r="G328" s="25" t="str">
        <f t="shared" si="37"/>
        <v/>
      </c>
      <c r="H328" s="25" t="str">
        <f t="shared" si="38"/>
        <v/>
      </c>
      <c r="I328" s="25" t="e">
        <f t="shared" si="35"/>
        <v>#VALUE!</v>
      </c>
      <c r="J328" s="25">
        <f>SUM($H$14:$H328)</f>
        <v>0</v>
      </c>
      <c r="K328" s="20"/>
      <c r="L328" s="20"/>
    </row>
    <row r="329" spans="1:12" x14ac:dyDescent="0.25">
      <c r="A329" s="23" t="str">
        <f>IF(Values_Entered,A328+1,"")</f>
        <v/>
      </c>
      <c r="B329" s="24" t="str">
        <f t="shared" si="32"/>
        <v/>
      </c>
      <c r="C329" s="25" t="str">
        <f t="shared" si="36"/>
        <v/>
      </c>
      <c r="D329" s="25" t="str">
        <f t="shared" si="39"/>
        <v/>
      </c>
      <c r="E329" s="26" t="e">
        <f t="shared" si="33"/>
        <v>#VALUE!</v>
      </c>
      <c r="F329" s="25" t="e">
        <f t="shared" si="34"/>
        <v>#VALUE!</v>
      </c>
      <c r="G329" s="25" t="str">
        <f t="shared" si="37"/>
        <v/>
      </c>
      <c r="H329" s="25" t="str">
        <f t="shared" si="38"/>
        <v/>
      </c>
      <c r="I329" s="25" t="e">
        <f t="shared" si="35"/>
        <v>#VALUE!</v>
      </c>
      <c r="J329" s="25">
        <f>SUM($H$14:$H329)</f>
        <v>0</v>
      </c>
      <c r="K329" s="20"/>
      <c r="L329" s="20"/>
    </row>
    <row r="330" spans="1:12" x14ac:dyDescent="0.25">
      <c r="A330" s="23" t="str">
        <f>IF(Values_Entered,A329+1,"")</f>
        <v/>
      </c>
      <c r="B330" s="24" t="str">
        <f t="shared" si="32"/>
        <v/>
      </c>
      <c r="C330" s="25" t="str">
        <f t="shared" si="36"/>
        <v/>
      </c>
      <c r="D330" s="25" t="str">
        <f t="shared" si="39"/>
        <v/>
      </c>
      <c r="E330" s="26" t="e">
        <f t="shared" si="33"/>
        <v>#VALUE!</v>
      </c>
      <c r="F330" s="25" t="e">
        <f t="shared" si="34"/>
        <v>#VALUE!</v>
      </c>
      <c r="G330" s="25" t="str">
        <f t="shared" si="37"/>
        <v/>
      </c>
      <c r="H330" s="25" t="str">
        <f t="shared" si="38"/>
        <v/>
      </c>
      <c r="I330" s="25" t="e">
        <f t="shared" si="35"/>
        <v>#VALUE!</v>
      </c>
      <c r="J330" s="25">
        <f>SUM($H$14:$H330)</f>
        <v>0</v>
      </c>
      <c r="K330" s="20"/>
      <c r="L330" s="20"/>
    </row>
    <row r="331" spans="1:12" x14ac:dyDescent="0.25">
      <c r="A331" s="23" t="str">
        <f>IF(Values_Entered,A330+1,"")</f>
        <v/>
      </c>
      <c r="B331" s="24" t="str">
        <f t="shared" si="32"/>
        <v/>
      </c>
      <c r="C331" s="25" t="str">
        <f t="shared" si="36"/>
        <v/>
      </c>
      <c r="D331" s="25" t="str">
        <f t="shared" si="39"/>
        <v/>
      </c>
      <c r="E331" s="26" t="e">
        <f t="shared" si="33"/>
        <v>#VALUE!</v>
      </c>
      <c r="F331" s="25" t="e">
        <f t="shared" si="34"/>
        <v>#VALUE!</v>
      </c>
      <c r="G331" s="25" t="str">
        <f t="shared" si="37"/>
        <v/>
      </c>
      <c r="H331" s="25" t="str">
        <f t="shared" si="38"/>
        <v/>
      </c>
      <c r="I331" s="25" t="e">
        <f t="shared" si="35"/>
        <v>#VALUE!</v>
      </c>
      <c r="J331" s="25">
        <f>SUM($H$14:$H331)</f>
        <v>0</v>
      </c>
      <c r="K331" s="20"/>
      <c r="L331" s="20"/>
    </row>
    <row r="332" spans="1:12" x14ac:dyDescent="0.25">
      <c r="A332" s="23" t="str">
        <f>IF(Values_Entered,A331+1,"")</f>
        <v/>
      </c>
      <c r="B332" s="24" t="str">
        <f t="shared" si="32"/>
        <v/>
      </c>
      <c r="C332" s="25" t="str">
        <f t="shared" si="36"/>
        <v/>
      </c>
      <c r="D332" s="25" t="str">
        <f t="shared" si="39"/>
        <v/>
      </c>
      <c r="E332" s="26" t="e">
        <f t="shared" si="33"/>
        <v>#VALUE!</v>
      </c>
      <c r="F332" s="25" t="e">
        <f t="shared" si="34"/>
        <v>#VALUE!</v>
      </c>
      <c r="G332" s="25" t="str">
        <f t="shared" si="37"/>
        <v/>
      </c>
      <c r="H332" s="25" t="str">
        <f t="shared" si="38"/>
        <v/>
      </c>
      <c r="I332" s="25" t="e">
        <f t="shared" si="35"/>
        <v>#VALUE!</v>
      </c>
      <c r="J332" s="25">
        <f>SUM($H$14:$H332)</f>
        <v>0</v>
      </c>
      <c r="K332" s="20"/>
      <c r="L332" s="20"/>
    </row>
    <row r="333" spans="1:12" x14ac:dyDescent="0.25">
      <c r="A333" s="23" t="str">
        <f>IF(Values_Entered,A332+1,"")</f>
        <v/>
      </c>
      <c r="B333" s="24" t="str">
        <f t="shared" si="32"/>
        <v/>
      </c>
      <c r="C333" s="25" t="str">
        <f t="shared" si="36"/>
        <v/>
      </c>
      <c r="D333" s="25" t="str">
        <f t="shared" si="39"/>
        <v/>
      </c>
      <c r="E333" s="26" t="e">
        <f t="shared" si="33"/>
        <v>#VALUE!</v>
      </c>
      <c r="F333" s="25" t="e">
        <f t="shared" si="34"/>
        <v>#VALUE!</v>
      </c>
      <c r="G333" s="25" t="str">
        <f t="shared" si="37"/>
        <v/>
      </c>
      <c r="H333" s="25" t="str">
        <f t="shared" si="38"/>
        <v/>
      </c>
      <c r="I333" s="25" t="e">
        <f t="shared" si="35"/>
        <v>#VALUE!</v>
      </c>
      <c r="J333" s="25">
        <f>SUM($H$14:$H333)</f>
        <v>0</v>
      </c>
      <c r="K333" s="20"/>
      <c r="L333" s="20"/>
    </row>
    <row r="334" spans="1:12" x14ac:dyDescent="0.25">
      <c r="A334" s="23" t="str">
        <f>IF(Values_Entered,A333+1,"")</f>
        <v/>
      </c>
      <c r="B334" s="24" t="str">
        <f t="shared" ref="B334:B373" si="40">IF(Pay_Num&lt;&gt;"",DATE(YEAR(Loan_Start),MONTH(Loan_Start)+(Pay_Num)*12/Num_Pmt_Per_Year,DAY(Loan_Start)),"")</f>
        <v/>
      </c>
      <c r="C334" s="25" t="str">
        <f t="shared" si="36"/>
        <v/>
      </c>
      <c r="D334" s="25" t="str">
        <f t="shared" si="39"/>
        <v/>
      </c>
      <c r="E334" s="26" t="e">
        <f t="shared" ref="E334:E373" si="41">IF(AND(Pay_Num&lt;&gt;"",Sched_Pay+Scheduled_Extra_Payments&lt;Beg_Bal),Scheduled_Extra_Payments,IF(AND(Pay_Num&lt;&gt;"",Beg_Bal-Sched_Pay&gt;0),Beg_Bal-Sched_Pay,IF(Pay_Num&lt;&gt;"",0,"")))</f>
        <v>#VALUE!</v>
      </c>
      <c r="F334" s="25" t="e">
        <f t="shared" ref="F334:F373" si="42">IF(AND(Pay_Num&lt;&gt;"",Sched_Pay+Extra_Pay&lt;Beg_Bal),Sched_Pay+Extra_Pay,IF(Pay_Num&lt;&gt;"",Beg_Bal,""))</f>
        <v>#VALUE!</v>
      </c>
      <c r="G334" s="25" t="str">
        <f t="shared" si="37"/>
        <v/>
      </c>
      <c r="H334" s="25" t="str">
        <f t="shared" si="38"/>
        <v/>
      </c>
      <c r="I334" s="25" t="e">
        <f t="shared" ref="I334:I373" si="43">IF(AND(Pay_Num&lt;&gt;"",Sched_Pay+Extra_Pay&lt;Beg_Bal),Beg_Bal-Princ,IF(Pay_Num&lt;&gt;"",0,""))</f>
        <v>#VALUE!</v>
      </c>
      <c r="J334" s="25">
        <f>SUM($H$14:$H334)</f>
        <v>0</v>
      </c>
      <c r="K334" s="20"/>
      <c r="L334" s="20"/>
    </row>
    <row r="335" spans="1:12" x14ac:dyDescent="0.25">
      <c r="A335" s="23" t="str">
        <f>IF(Values_Entered,A334+1,"")</f>
        <v/>
      </c>
      <c r="B335" s="24" t="str">
        <f t="shared" si="40"/>
        <v/>
      </c>
      <c r="C335" s="25" t="str">
        <f t="shared" ref="C335:C373" si="44">IF(Pay_Num&lt;&gt;"",I334,"")</f>
        <v/>
      </c>
      <c r="D335" s="25" t="str">
        <f t="shared" si="39"/>
        <v/>
      </c>
      <c r="E335" s="26" t="e">
        <f t="shared" si="41"/>
        <v>#VALUE!</v>
      </c>
      <c r="F335" s="25" t="e">
        <f t="shared" si="42"/>
        <v>#VALUE!</v>
      </c>
      <c r="G335" s="25" t="str">
        <f t="shared" ref="G335:G373" si="45">IF(Pay_Num&lt;&gt;"",Total_Pay-Int,"")</f>
        <v/>
      </c>
      <c r="H335" s="25" t="str">
        <f t="shared" ref="H335:H373" si="46">IF(Pay_Num&lt;&gt;"",Beg_Bal*Interest_Rate/Num_Pmt_Per_Year,"")</f>
        <v/>
      </c>
      <c r="I335" s="25" t="e">
        <f t="shared" si="43"/>
        <v>#VALUE!</v>
      </c>
      <c r="J335" s="25">
        <f>SUM($H$14:$H335)</f>
        <v>0</v>
      </c>
      <c r="K335" s="20"/>
      <c r="L335" s="20"/>
    </row>
    <row r="336" spans="1:12" x14ac:dyDescent="0.25">
      <c r="A336" s="23" t="str">
        <f>IF(Values_Entered,A335+1,"")</f>
        <v/>
      </c>
      <c r="B336" s="24" t="str">
        <f t="shared" si="40"/>
        <v/>
      </c>
      <c r="C336" s="25" t="str">
        <f t="shared" si="44"/>
        <v/>
      </c>
      <c r="D336" s="25" t="str">
        <f t="shared" ref="D336:D373" si="47">IF(Pay_Num&lt;&gt;"",Scheduled_Monthly_Payment,"")</f>
        <v/>
      </c>
      <c r="E336" s="26" t="e">
        <f t="shared" si="41"/>
        <v>#VALUE!</v>
      </c>
      <c r="F336" s="25" t="e">
        <f t="shared" si="42"/>
        <v>#VALUE!</v>
      </c>
      <c r="G336" s="25" t="str">
        <f t="shared" si="45"/>
        <v/>
      </c>
      <c r="H336" s="25" t="str">
        <f t="shared" si="46"/>
        <v/>
      </c>
      <c r="I336" s="25" t="e">
        <f t="shared" si="43"/>
        <v>#VALUE!</v>
      </c>
      <c r="J336" s="25">
        <f>SUM($H$14:$H336)</f>
        <v>0</v>
      </c>
      <c r="K336" s="20"/>
      <c r="L336" s="20"/>
    </row>
    <row r="337" spans="1:12" x14ac:dyDescent="0.25">
      <c r="A337" s="23" t="str">
        <f>IF(Values_Entered,A336+1,"")</f>
        <v/>
      </c>
      <c r="B337" s="24" t="str">
        <f t="shared" si="40"/>
        <v/>
      </c>
      <c r="C337" s="25" t="str">
        <f t="shared" si="44"/>
        <v/>
      </c>
      <c r="D337" s="25" t="str">
        <f t="shared" si="47"/>
        <v/>
      </c>
      <c r="E337" s="26" t="e">
        <f t="shared" si="41"/>
        <v>#VALUE!</v>
      </c>
      <c r="F337" s="25" t="e">
        <f t="shared" si="42"/>
        <v>#VALUE!</v>
      </c>
      <c r="G337" s="25" t="str">
        <f t="shared" si="45"/>
        <v/>
      </c>
      <c r="H337" s="25" t="str">
        <f t="shared" si="46"/>
        <v/>
      </c>
      <c r="I337" s="25" t="e">
        <f t="shared" si="43"/>
        <v>#VALUE!</v>
      </c>
      <c r="J337" s="25">
        <f>SUM($H$14:$H337)</f>
        <v>0</v>
      </c>
      <c r="K337" s="20"/>
      <c r="L337" s="20"/>
    </row>
    <row r="338" spans="1:12" x14ac:dyDescent="0.25">
      <c r="A338" s="23" t="str">
        <f>IF(Values_Entered,A337+1,"")</f>
        <v/>
      </c>
      <c r="B338" s="24" t="str">
        <f t="shared" si="40"/>
        <v/>
      </c>
      <c r="C338" s="25" t="str">
        <f t="shared" si="44"/>
        <v/>
      </c>
      <c r="D338" s="25" t="str">
        <f t="shared" si="47"/>
        <v/>
      </c>
      <c r="E338" s="26" t="e">
        <f t="shared" si="41"/>
        <v>#VALUE!</v>
      </c>
      <c r="F338" s="25" t="e">
        <f t="shared" si="42"/>
        <v>#VALUE!</v>
      </c>
      <c r="G338" s="25" t="str">
        <f t="shared" si="45"/>
        <v/>
      </c>
      <c r="H338" s="25" t="str">
        <f t="shared" si="46"/>
        <v/>
      </c>
      <c r="I338" s="25" t="e">
        <f t="shared" si="43"/>
        <v>#VALUE!</v>
      </c>
      <c r="J338" s="25">
        <f>SUM($H$14:$H338)</f>
        <v>0</v>
      </c>
      <c r="K338" s="20"/>
      <c r="L338" s="20"/>
    </row>
    <row r="339" spans="1:12" x14ac:dyDescent="0.25">
      <c r="A339" s="23" t="str">
        <f>IF(Values_Entered,A338+1,"")</f>
        <v/>
      </c>
      <c r="B339" s="24" t="str">
        <f t="shared" si="40"/>
        <v/>
      </c>
      <c r="C339" s="25" t="str">
        <f t="shared" si="44"/>
        <v/>
      </c>
      <c r="D339" s="25" t="str">
        <f t="shared" si="47"/>
        <v/>
      </c>
      <c r="E339" s="26" t="e">
        <f t="shared" si="41"/>
        <v>#VALUE!</v>
      </c>
      <c r="F339" s="25" t="e">
        <f t="shared" si="42"/>
        <v>#VALUE!</v>
      </c>
      <c r="G339" s="25" t="str">
        <f t="shared" si="45"/>
        <v/>
      </c>
      <c r="H339" s="25" t="str">
        <f t="shared" si="46"/>
        <v/>
      </c>
      <c r="I339" s="25" t="e">
        <f t="shared" si="43"/>
        <v>#VALUE!</v>
      </c>
      <c r="J339" s="25">
        <f>SUM($H$14:$H339)</f>
        <v>0</v>
      </c>
      <c r="K339" s="20"/>
      <c r="L339" s="20"/>
    </row>
    <row r="340" spans="1:12" x14ac:dyDescent="0.25">
      <c r="A340" s="23" t="str">
        <f>IF(Values_Entered,A339+1,"")</f>
        <v/>
      </c>
      <c r="B340" s="24" t="str">
        <f t="shared" si="40"/>
        <v/>
      </c>
      <c r="C340" s="25" t="str">
        <f t="shared" si="44"/>
        <v/>
      </c>
      <c r="D340" s="25" t="str">
        <f t="shared" si="47"/>
        <v/>
      </c>
      <c r="E340" s="26" t="e">
        <f t="shared" si="41"/>
        <v>#VALUE!</v>
      </c>
      <c r="F340" s="25" t="e">
        <f t="shared" si="42"/>
        <v>#VALUE!</v>
      </c>
      <c r="G340" s="25" t="str">
        <f t="shared" si="45"/>
        <v/>
      </c>
      <c r="H340" s="25" t="str">
        <f t="shared" si="46"/>
        <v/>
      </c>
      <c r="I340" s="25" t="e">
        <f t="shared" si="43"/>
        <v>#VALUE!</v>
      </c>
      <c r="J340" s="25">
        <f>SUM($H$14:$H340)</f>
        <v>0</v>
      </c>
      <c r="K340" s="20"/>
      <c r="L340" s="20"/>
    </row>
    <row r="341" spans="1:12" x14ac:dyDescent="0.25">
      <c r="A341" s="23" t="str">
        <f>IF(Values_Entered,A340+1,"")</f>
        <v/>
      </c>
      <c r="B341" s="24" t="str">
        <f t="shared" si="40"/>
        <v/>
      </c>
      <c r="C341" s="25" t="str">
        <f t="shared" si="44"/>
        <v/>
      </c>
      <c r="D341" s="25" t="str">
        <f t="shared" si="47"/>
        <v/>
      </c>
      <c r="E341" s="26" t="e">
        <f t="shared" si="41"/>
        <v>#VALUE!</v>
      </c>
      <c r="F341" s="25" t="e">
        <f t="shared" si="42"/>
        <v>#VALUE!</v>
      </c>
      <c r="G341" s="25" t="str">
        <f t="shared" si="45"/>
        <v/>
      </c>
      <c r="H341" s="25" t="str">
        <f t="shared" si="46"/>
        <v/>
      </c>
      <c r="I341" s="25" t="e">
        <f t="shared" si="43"/>
        <v>#VALUE!</v>
      </c>
      <c r="J341" s="25">
        <f>SUM($H$14:$H341)</f>
        <v>0</v>
      </c>
      <c r="K341" s="20"/>
      <c r="L341" s="20"/>
    </row>
    <row r="342" spans="1:12" x14ac:dyDescent="0.25">
      <c r="A342" s="23" t="str">
        <f>IF(Values_Entered,A341+1,"")</f>
        <v/>
      </c>
      <c r="B342" s="24" t="str">
        <f t="shared" si="40"/>
        <v/>
      </c>
      <c r="C342" s="25" t="str">
        <f t="shared" si="44"/>
        <v/>
      </c>
      <c r="D342" s="25" t="str">
        <f t="shared" si="47"/>
        <v/>
      </c>
      <c r="E342" s="26" t="e">
        <f t="shared" si="41"/>
        <v>#VALUE!</v>
      </c>
      <c r="F342" s="25" t="e">
        <f t="shared" si="42"/>
        <v>#VALUE!</v>
      </c>
      <c r="G342" s="25" t="str">
        <f t="shared" si="45"/>
        <v/>
      </c>
      <c r="H342" s="25" t="str">
        <f t="shared" si="46"/>
        <v/>
      </c>
      <c r="I342" s="25" t="e">
        <f t="shared" si="43"/>
        <v>#VALUE!</v>
      </c>
      <c r="J342" s="25">
        <f>SUM($H$14:$H342)</f>
        <v>0</v>
      </c>
      <c r="K342" s="20"/>
      <c r="L342" s="20"/>
    </row>
    <row r="343" spans="1:12" x14ac:dyDescent="0.25">
      <c r="A343" s="23" t="str">
        <f>IF(Values_Entered,A342+1,"")</f>
        <v/>
      </c>
      <c r="B343" s="24" t="str">
        <f t="shared" si="40"/>
        <v/>
      </c>
      <c r="C343" s="25" t="str">
        <f t="shared" si="44"/>
        <v/>
      </c>
      <c r="D343" s="25" t="str">
        <f t="shared" si="47"/>
        <v/>
      </c>
      <c r="E343" s="26" t="e">
        <f t="shared" si="41"/>
        <v>#VALUE!</v>
      </c>
      <c r="F343" s="25" t="e">
        <f t="shared" si="42"/>
        <v>#VALUE!</v>
      </c>
      <c r="G343" s="25" t="str">
        <f t="shared" si="45"/>
        <v/>
      </c>
      <c r="H343" s="25" t="str">
        <f t="shared" si="46"/>
        <v/>
      </c>
      <c r="I343" s="25" t="e">
        <f t="shared" si="43"/>
        <v>#VALUE!</v>
      </c>
      <c r="J343" s="25">
        <f>SUM($H$14:$H343)</f>
        <v>0</v>
      </c>
      <c r="K343" s="20"/>
      <c r="L343" s="20"/>
    </row>
    <row r="344" spans="1:12" x14ac:dyDescent="0.25">
      <c r="A344" s="23" t="str">
        <f>IF(Values_Entered,A343+1,"")</f>
        <v/>
      </c>
      <c r="B344" s="24" t="str">
        <f t="shared" si="40"/>
        <v/>
      </c>
      <c r="C344" s="25" t="str">
        <f t="shared" si="44"/>
        <v/>
      </c>
      <c r="D344" s="25" t="str">
        <f t="shared" si="47"/>
        <v/>
      </c>
      <c r="E344" s="26" t="e">
        <f t="shared" si="41"/>
        <v>#VALUE!</v>
      </c>
      <c r="F344" s="25" t="e">
        <f t="shared" si="42"/>
        <v>#VALUE!</v>
      </c>
      <c r="G344" s="25" t="str">
        <f t="shared" si="45"/>
        <v/>
      </c>
      <c r="H344" s="25" t="str">
        <f t="shared" si="46"/>
        <v/>
      </c>
      <c r="I344" s="25" t="e">
        <f t="shared" si="43"/>
        <v>#VALUE!</v>
      </c>
      <c r="J344" s="25">
        <f>SUM($H$14:$H344)</f>
        <v>0</v>
      </c>
      <c r="K344" s="20"/>
      <c r="L344" s="20"/>
    </row>
    <row r="345" spans="1:12" x14ac:dyDescent="0.25">
      <c r="A345" s="23" t="str">
        <f>IF(Values_Entered,A344+1,"")</f>
        <v/>
      </c>
      <c r="B345" s="24" t="str">
        <f t="shared" si="40"/>
        <v/>
      </c>
      <c r="C345" s="25" t="str">
        <f t="shared" si="44"/>
        <v/>
      </c>
      <c r="D345" s="25" t="str">
        <f t="shared" si="47"/>
        <v/>
      </c>
      <c r="E345" s="26" t="e">
        <f t="shared" si="41"/>
        <v>#VALUE!</v>
      </c>
      <c r="F345" s="25" t="e">
        <f t="shared" si="42"/>
        <v>#VALUE!</v>
      </c>
      <c r="G345" s="25" t="str">
        <f t="shared" si="45"/>
        <v/>
      </c>
      <c r="H345" s="25" t="str">
        <f t="shared" si="46"/>
        <v/>
      </c>
      <c r="I345" s="25" t="e">
        <f t="shared" si="43"/>
        <v>#VALUE!</v>
      </c>
      <c r="J345" s="25">
        <f>SUM($H$14:$H345)</f>
        <v>0</v>
      </c>
      <c r="K345" s="20"/>
      <c r="L345" s="20"/>
    </row>
    <row r="346" spans="1:12" x14ac:dyDescent="0.25">
      <c r="A346" s="23" t="str">
        <f>IF(Values_Entered,A345+1,"")</f>
        <v/>
      </c>
      <c r="B346" s="24" t="str">
        <f t="shared" si="40"/>
        <v/>
      </c>
      <c r="C346" s="25" t="str">
        <f t="shared" si="44"/>
        <v/>
      </c>
      <c r="D346" s="25" t="str">
        <f t="shared" si="47"/>
        <v/>
      </c>
      <c r="E346" s="26" t="e">
        <f t="shared" si="41"/>
        <v>#VALUE!</v>
      </c>
      <c r="F346" s="25" t="e">
        <f t="shared" si="42"/>
        <v>#VALUE!</v>
      </c>
      <c r="G346" s="25" t="str">
        <f t="shared" si="45"/>
        <v/>
      </c>
      <c r="H346" s="25" t="str">
        <f t="shared" si="46"/>
        <v/>
      </c>
      <c r="I346" s="25" t="e">
        <f t="shared" si="43"/>
        <v>#VALUE!</v>
      </c>
      <c r="J346" s="25">
        <f>SUM($H$14:$H346)</f>
        <v>0</v>
      </c>
      <c r="K346" s="20"/>
      <c r="L346" s="20"/>
    </row>
    <row r="347" spans="1:12" x14ac:dyDescent="0.25">
      <c r="A347" s="23" t="str">
        <f>IF(Values_Entered,A346+1,"")</f>
        <v/>
      </c>
      <c r="B347" s="24" t="str">
        <f t="shared" si="40"/>
        <v/>
      </c>
      <c r="C347" s="25" t="str">
        <f t="shared" si="44"/>
        <v/>
      </c>
      <c r="D347" s="25" t="str">
        <f t="shared" si="47"/>
        <v/>
      </c>
      <c r="E347" s="26" t="e">
        <f t="shared" si="41"/>
        <v>#VALUE!</v>
      </c>
      <c r="F347" s="25" t="e">
        <f t="shared" si="42"/>
        <v>#VALUE!</v>
      </c>
      <c r="G347" s="25" t="str">
        <f t="shared" si="45"/>
        <v/>
      </c>
      <c r="H347" s="25" t="str">
        <f t="shared" si="46"/>
        <v/>
      </c>
      <c r="I347" s="25" t="e">
        <f t="shared" si="43"/>
        <v>#VALUE!</v>
      </c>
      <c r="J347" s="25">
        <f>SUM($H$14:$H347)</f>
        <v>0</v>
      </c>
      <c r="K347" s="20"/>
      <c r="L347" s="20"/>
    </row>
    <row r="348" spans="1:12" x14ac:dyDescent="0.25">
      <c r="A348" s="23" t="str">
        <f>IF(Values_Entered,A347+1,"")</f>
        <v/>
      </c>
      <c r="B348" s="24" t="str">
        <f t="shared" si="40"/>
        <v/>
      </c>
      <c r="C348" s="25" t="str">
        <f t="shared" si="44"/>
        <v/>
      </c>
      <c r="D348" s="25" t="str">
        <f t="shared" si="47"/>
        <v/>
      </c>
      <c r="E348" s="26" t="e">
        <f t="shared" si="41"/>
        <v>#VALUE!</v>
      </c>
      <c r="F348" s="25" t="e">
        <f t="shared" si="42"/>
        <v>#VALUE!</v>
      </c>
      <c r="G348" s="25" t="str">
        <f t="shared" si="45"/>
        <v/>
      </c>
      <c r="H348" s="25" t="str">
        <f t="shared" si="46"/>
        <v/>
      </c>
      <c r="I348" s="25" t="e">
        <f t="shared" si="43"/>
        <v>#VALUE!</v>
      </c>
      <c r="J348" s="25">
        <f>SUM($H$14:$H348)</f>
        <v>0</v>
      </c>
      <c r="K348" s="20"/>
      <c r="L348" s="20"/>
    </row>
    <row r="349" spans="1:12" x14ac:dyDescent="0.25">
      <c r="A349" s="23" t="str">
        <f>IF(Values_Entered,A348+1,"")</f>
        <v/>
      </c>
      <c r="B349" s="24" t="str">
        <f t="shared" si="40"/>
        <v/>
      </c>
      <c r="C349" s="25" t="str">
        <f t="shared" si="44"/>
        <v/>
      </c>
      <c r="D349" s="25" t="str">
        <f t="shared" si="47"/>
        <v/>
      </c>
      <c r="E349" s="26" t="e">
        <f t="shared" si="41"/>
        <v>#VALUE!</v>
      </c>
      <c r="F349" s="25" t="e">
        <f t="shared" si="42"/>
        <v>#VALUE!</v>
      </c>
      <c r="G349" s="25" t="str">
        <f t="shared" si="45"/>
        <v/>
      </c>
      <c r="H349" s="25" t="str">
        <f t="shared" si="46"/>
        <v/>
      </c>
      <c r="I349" s="25" t="e">
        <f t="shared" si="43"/>
        <v>#VALUE!</v>
      </c>
      <c r="J349" s="25">
        <f>SUM($H$14:$H349)</f>
        <v>0</v>
      </c>
      <c r="K349" s="20"/>
      <c r="L349" s="20"/>
    </row>
    <row r="350" spans="1:12" x14ac:dyDescent="0.25">
      <c r="A350" s="23" t="str">
        <f>IF(Values_Entered,A349+1,"")</f>
        <v/>
      </c>
      <c r="B350" s="24" t="str">
        <f t="shared" si="40"/>
        <v/>
      </c>
      <c r="C350" s="25" t="str">
        <f t="shared" si="44"/>
        <v/>
      </c>
      <c r="D350" s="25" t="str">
        <f t="shared" si="47"/>
        <v/>
      </c>
      <c r="E350" s="26" t="e">
        <f t="shared" si="41"/>
        <v>#VALUE!</v>
      </c>
      <c r="F350" s="25" t="e">
        <f t="shared" si="42"/>
        <v>#VALUE!</v>
      </c>
      <c r="G350" s="25" t="str">
        <f t="shared" si="45"/>
        <v/>
      </c>
      <c r="H350" s="25" t="str">
        <f t="shared" si="46"/>
        <v/>
      </c>
      <c r="I350" s="25" t="e">
        <f t="shared" si="43"/>
        <v>#VALUE!</v>
      </c>
      <c r="J350" s="25">
        <f>SUM($H$14:$H350)</f>
        <v>0</v>
      </c>
      <c r="K350" s="20"/>
      <c r="L350" s="20"/>
    </row>
    <row r="351" spans="1:12" x14ac:dyDescent="0.25">
      <c r="A351" s="23" t="str">
        <f>IF(Values_Entered,A350+1,"")</f>
        <v/>
      </c>
      <c r="B351" s="24" t="str">
        <f t="shared" si="40"/>
        <v/>
      </c>
      <c r="C351" s="25" t="str">
        <f t="shared" si="44"/>
        <v/>
      </c>
      <c r="D351" s="25" t="str">
        <f t="shared" si="47"/>
        <v/>
      </c>
      <c r="E351" s="26" t="e">
        <f t="shared" si="41"/>
        <v>#VALUE!</v>
      </c>
      <c r="F351" s="25" t="e">
        <f t="shared" si="42"/>
        <v>#VALUE!</v>
      </c>
      <c r="G351" s="25" t="str">
        <f t="shared" si="45"/>
        <v/>
      </c>
      <c r="H351" s="25" t="str">
        <f t="shared" si="46"/>
        <v/>
      </c>
      <c r="I351" s="25" t="e">
        <f t="shared" si="43"/>
        <v>#VALUE!</v>
      </c>
      <c r="J351" s="25">
        <f>SUM($H$14:$H351)</f>
        <v>0</v>
      </c>
      <c r="K351" s="20"/>
      <c r="L351" s="20"/>
    </row>
    <row r="352" spans="1:12" x14ac:dyDescent="0.25">
      <c r="A352" s="23" t="str">
        <f>IF(Values_Entered,A351+1,"")</f>
        <v/>
      </c>
      <c r="B352" s="24" t="str">
        <f t="shared" si="40"/>
        <v/>
      </c>
      <c r="C352" s="25" t="str">
        <f t="shared" si="44"/>
        <v/>
      </c>
      <c r="D352" s="25" t="str">
        <f t="shared" si="47"/>
        <v/>
      </c>
      <c r="E352" s="26" t="e">
        <f t="shared" si="41"/>
        <v>#VALUE!</v>
      </c>
      <c r="F352" s="25" t="e">
        <f t="shared" si="42"/>
        <v>#VALUE!</v>
      </c>
      <c r="G352" s="25" t="str">
        <f t="shared" si="45"/>
        <v/>
      </c>
      <c r="H352" s="25" t="str">
        <f t="shared" si="46"/>
        <v/>
      </c>
      <c r="I352" s="25" t="e">
        <f t="shared" si="43"/>
        <v>#VALUE!</v>
      </c>
      <c r="J352" s="25">
        <f>SUM($H$14:$H352)</f>
        <v>0</v>
      </c>
      <c r="K352" s="20"/>
      <c r="L352" s="20"/>
    </row>
    <row r="353" spans="1:12" x14ac:dyDescent="0.25">
      <c r="A353" s="23" t="str">
        <f>IF(Values_Entered,A352+1,"")</f>
        <v/>
      </c>
      <c r="B353" s="24" t="str">
        <f t="shared" si="40"/>
        <v/>
      </c>
      <c r="C353" s="25" t="str">
        <f t="shared" si="44"/>
        <v/>
      </c>
      <c r="D353" s="25" t="str">
        <f t="shared" si="47"/>
        <v/>
      </c>
      <c r="E353" s="26" t="e">
        <f t="shared" si="41"/>
        <v>#VALUE!</v>
      </c>
      <c r="F353" s="25" t="e">
        <f t="shared" si="42"/>
        <v>#VALUE!</v>
      </c>
      <c r="G353" s="25" t="str">
        <f t="shared" si="45"/>
        <v/>
      </c>
      <c r="H353" s="25" t="str">
        <f t="shared" si="46"/>
        <v/>
      </c>
      <c r="I353" s="25" t="e">
        <f t="shared" si="43"/>
        <v>#VALUE!</v>
      </c>
      <c r="J353" s="25">
        <f>SUM($H$14:$H353)</f>
        <v>0</v>
      </c>
      <c r="K353" s="20"/>
      <c r="L353" s="20"/>
    </row>
    <row r="354" spans="1:12" x14ac:dyDescent="0.25">
      <c r="A354" s="23" t="str">
        <f>IF(Values_Entered,A353+1,"")</f>
        <v/>
      </c>
      <c r="B354" s="24" t="str">
        <f t="shared" si="40"/>
        <v/>
      </c>
      <c r="C354" s="25" t="str">
        <f t="shared" si="44"/>
        <v/>
      </c>
      <c r="D354" s="25" t="str">
        <f t="shared" si="47"/>
        <v/>
      </c>
      <c r="E354" s="26" t="e">
        <f t="shared" si="41"/>
        <v>#VALUE!</v>
      </c>
      <c r="F354" s="25" t="e">
        <f t="shared" si="42"/>
        <v>#VALUE!</v>
      </c>
      <c r="G354" s="25" t="str">
        <f t="shared" si="45"/>
        <v/>
      </c>
      <c r="H354" s="25" t="str">
        <f t="shared" si="46"/>
        <v/>
      </c>
      <c r="I354" s="25" t="e">
        <f t="shared" si="43"/>
        <v>#VALUE!</v>
      </c>
      <c r="J354" s="25">
        <f>SUM($H$14:$H354)</f>
        <v>0</v>
      </c>
      <c r="K354" s="20"/>
      <c r="L354" s="20"/>
    </row>
    <row r="355" spans="1:12" x14ac:dyDescent="0.25">
      <c r="A355" s="23" t="str">
        <f>IF(Values_Entered,A354+1,"")</f>
        <v/>
      </c>
      <c r="B355" s="24" t="str">
        <f t="shared" si="40"/>
        <v/>
      </c>
      <c r="C355" s="25" t="str">
        <f t="shared" si="44"/>
        <v/>
      </c>
      <c r="D355" s="25" t="str">
        <f t="shared" si="47"/>
        <v/>
      </c>
      <c r="E355" s="26" t="e">
        <f t="shared" si="41"/>
        <v>#VALUE!</v>
      </c>
      <c r="F355" s="25" t="e">
        <f t="shared" si="42"/>
        <v>#VALUE!</v>
      </c>
      <c r="G355" s="25" t="str">
        <f t="shared" si="45"/>
        <v/>
      </c>
      <c r="H355" s="25" t="str">
        <f t="shared" si="46"/>
        <v/>
      </c>
      <c r="I355" s="25" t="e">
        <f t="shared" si="43"/>
        <v>#VALUE!</v>
      </c>
      <c r="J355" s="25">
        <f>SUM($H$14:$H355)</f>
        <v>0</v>
      </c>
      <c r="K355" s="20"/>
      <c r="L355" s="20"/>
    </row>
    <row r="356" spans="1:12" x14ac:dyDescent="0.25">
      <c r="A356" s="23" t="str">
        <f>IF(Values_Entered,A355+1,"")</f>
        <v/>
      </c>
      <c r="B356" s="24" t="str">
        <f t="shared" si="40"/>
        <v/>
      </c>
      <c r="C356" s="25" t="str">
        <f t="shared" si="44"/>
        <v/>
      </c>
      <c r="D356" s="25" t="str">
        <f t="shared" si="47"/>
        <v/>
      </c>
      <c r="E356" s="26" t="e">
        <f t="shared" si="41"/>
        <v>#VALUE!</v>
      </c>
      <c r="F356" s="25" t="e">
        <f t="shared" si="42"/>
        <v>#VALUE!</v>
      </c>
      <c r="G356" s="25" t="str">
        <f t="shared" si="45"/>
        <v/>
      </c>
      <c r="H356" s="25" t="str">
        <f t="shared" si="46"/>
        <v/>
      </c>
      <c r="I356" s="25" t="e">
        <f t="shared" si="43"/>
        <v>#VALUE!</v>
      </c>
      <c r="J356" s="25">
        <f>SUM($H$14:$H356)</f>
        <v>0</v>
      </c>
      <c r="K356" s="20"/>
      <c r="L356" s="20"/>
    </row>
    <row r="357" spans="1:12" x14ac:dyDescent="0.25">
      <c r="A357" s="23" t="str">
        <f>IF(Values_Entered,A356+1,"")</f>
        <v/>
      </c>
      <c r="B357" s="24" t="str">
        <f t="shared" si="40"/>
        <v/>
      </c>
      <c r="C357" s="25" t="str">
        <f t="shared" si="44"/>
        <v/>
      </c>
      <c r="D357" s="25" t="str">
        <f t="shared" si="47"/>
        <v/>
      </c>
      <c r="E357" s="26" t="e">
        <f t="shared" si="41"/>
        <v>#VALUE!</v>
      </c>
      <c r="F357" s="25" t="e">
        <f t="shared" si="42"/>
        <v>#VALUE!</v>
      </c>
      <c r="G357" s="25" t="str">
        <f t="shared" si="45"/>
        <v/>
      </c>
      <c r="H357" s="25" t="str">
        <f t="shared" si="46"/>
        <v/>
      </c>
      <c r="I357" s="25" t="e">
        <f t="shared" si="43"/>
        <v>#VALUE!</v>
      </c>
      <c r="J357" s="25">
        <f>SUM($H$14:$H357)</f>
        <v>0</v>
      </c>
      <c r="K357" s="20"/>
      <c r="L357" s="20"/>
    </row>
    <row r="358" spans="1:12" x14ac:dyDescent="0.25">
      <c r="A358" s="23" t="str">
        <f>IF(Values_Entered,A357+1,"")</f>
        <v/>
      </c>
      <c r="B358" s="24" t="str">
        <f t="shared" si="40"/>
        <v/>
      </c>
      <c r="C358" s="25" t="str">
        <f t="shared" si="44"/>
        <v/>
      </c>
      <c r="D358" s="25" t="str">
        <f t="shared" si="47"/>
        <v/>
      </c>
      <c r="E358" s="26" t="e">
        <f t="shared" si="41"/>
        <v>#VALUE!</v>
      </c>
      <c r="F358" s="25" t="e">
        <f t="shared" si="42"/>
        <v>#VALUE!</v>
      </c>
      <c r="G358" s="25" t="str">
        <f t="shared" si="45"/>
        <v/>
      </c>
      <c r="H358" s="25" t="str">
        <f t="shared" si="46"/>
        <v/>
      </c>
      <c r="I358" s="25" t="e">
        <f t="shared" si="43"/>
        <v>#VALUE!</v>
      </c>
      <c r="J358" s="25">
        <f>SUM($H$14:$H358)</f>
        <v>0</v>
      </c>
      <c r="K358" s="20"/>
      <c r="L358" s="20"/>
    </row>
    <row r="359" spans="1:12" x14ac:dyDescent="0.25">
      <c r="A359" s="23" t="str">
        <f>IF(Values_Entered,A358+1,"")</f>
        <v/>
      </c>
      <c r="B359" s="24" t="str">
        <f t="shared" si="40"/>
        <v/>
      </c>
      <c r="C359" s="25" t="str">
        <f t="shared" si="44"/>
        <v/>
      </c>
      <c r="D359" s="25" t="str">
        <f t="shared" si="47"/>
        <v/>
      </c>
      <c r="E359" s="26" t="e">
        <f t="shared" si="41"/>
        <v>#VALUE!</v>
      </c>
      <c r="F359" s="25" t="e">
        <f t="shared" si="42"/>
        <v>#VALUE!</v>
      </c>
      <c r="G359" s="25" t="str">
        <f t="shared" si="45"/>
        <v/>
      </c>
      <c r="H359" s="25" t="str">
        <f t="shared" si="46"/>
        <v/>
      </c>
      <c r="I359" s="25" t="e">
        <f t="shared" si="43"/>
        <v>#VALUE!</v>
      </c>
      <c r="J359" s="25">
        <f>SUM($H$14:$H359)</f>
        <v>0</v>
      </c>
      <c r="K359" s="20"/>
      <c r="L359" s="20"/>
    </row>
    <row r="360" spans="1:12" x14ac:dyDescent="0.25">
      <c r="A360" s="23" t="str">
        <f>IF(Values_Entered,A359+1,"")</f>
        <v/>
      </c>
      <c r="B360" s="24" t="str">
        <f t="shared" si="40"/>
        <v/>
      </c>
      <c r="C360" s="25" t="str">
        <f t="shared" si="44"/>
        <v/>
      </c>
      <c r="D360" s="25" t="str">
        <f t="shared" si="47"/>
        <v/>
      </c>
      <c r="E360" s="26" t="e">
        <f t="shared" si="41"/>
        <v>#VALUE!</v>
      </c>
      <c r="F360" s="25" t="e">
        <f t="shared" si="42"/>
        <v>#VALUE!</v>
      </c>
      <c r="G360" s="25" t="str">
        <f t="shared" si="45"/>
        <v/>
      </c>
      <c r="H360" s="25" t="str">
        <f t="shared" si="46"/>
        <v/>
      </c>
      <c r="I360" s="25" t="e">
        <f t="shared" si="43"/>
        <v>#VALUE!</v>
      </c>
      <c r="J360" s="25">
        <f>SUM($H$14:$H360)</f>
        <v>0</v>
      </c>
      <c r="K360" s="20"/>
      <c r="L360" s="20"/>
    </row>
    <row r="361" spans="1:12" x14ac:dyDescent="0.25">
      <c r="A361" s="23" t="str">
        <f>IF(Values_Entered,A360+1,"")</f>
        <v/>
      </c>
      <c r="B361" s="24" t="str">
        <f t="shared" si="40"/>
        <v/>
      </c>
      <c r="C361" s="25" t="str">
        <f t="shared" si="44"/>
        <v/>
      </c>
      <c r="D361" s="25" t="str">
        <f t="shared" si="47"/>
        <v/>
      </c>
      <c r="E361" s="26" t="e">
        <f t="shared" si="41"/>
        <v>#VALUE!</v>
      </c>
      <c r="F361" s="25" t="e">
        <f t="shared" si="42"/>
        <v>#VALUE!</v>
      </c>
      <c r="G361" s="25" t="str">
        <f t="shared" si="45"/>
        <v/>
      </c>
      <c r="H361" s="25" t="str">
        <f t="shared" si="46"/>
        <v/>
      </c>
      <c r="I361" s="25" t="e">
        <f t="shared" si="43"/>
        <v>#VALUE!</v>
      </c>
      <c r="J361" s="25">
        <f>SUM($H$14:$H361)</f>
        <v>0</v>
      </c>
      <c r="K361" s="20"/>
      <c r="L361" s="20"/>
    </row>
    <row r="362" spans="1:12" x14ac:dyDescent="0.25">
      <c r="A362" s="23" t="str">
        <f>IF(Values_Entered,A361+1,"")</f>
        <v/>
      </c>
      <c r="B362" s="24" t="str">
        <f t="shared" si="40"/>
        <v/>
      </c>
      <c r="C362" s="25" t="str">
        <f t="shared" si="44"/>
        <v/>
      </c>
      <c r="D362" s="25" t="str">
        <f t="shared" si="47"/>
        <v/>
      </c>
      <c r="E362" s="26" t="e">
        <f t="shared" si="41"/>
        <v>#VALUE!</v>
      </c>
      <c r="F362" s="25" t="e">
        <f t="shared" si="42"/>
        <v>#VALUE!</v>
      </c>
      <c r="G362" s="25" t="str">
        <f t="shared" si="45"/>
        <v/>
      </c>
      <c r="H362" s="25" t="str">
        <f t="shared" si="46"/>
        <v/>
      </c>
      <c r="I362" s="25" t="e">
        <f t="shared" si="43"/>
        <v>#VALUE!</v>
      </c>
      <c r="J362" s="25">
        <f>SUM($H$14:$H362)</f>
        <v>0</v>
      </c>
      <c r="K362" s="20"/>
      <c r="L362" s="20"/>
    </row>
    <row r="363" spans="1:12" x14ac:dyDescent="0.25">
      <c r="A363" s="23" t="str">
        <f>IF(Values_Entered,A362+1,"")</f>
        <v/>
      </c>
      <c r="B363" s="24" t="str">
        <f t="shared" si="40"/>
        <v/>
      </c>
      <c r="C363" s="25" t="str">
        <f t="shared" si="44"/>
        <v/>
      </c>
      <c r="D363" s="25" t="str">
        <f t="shared" si="47"/>
        <v/>
      </c>
      <c r="E363" s="26" t="e">
        <f t="shared" si="41"/>
        <v>#VALUE!</v>
      </c>
      <c r="F363" s="25" t="e">
        <f t="shared" si="42"/>
        <v>#VALUE!</v>
      </c>
      <c r="G363" s="25" t="str">
        <f t="shared" si="45"/>
        <v/>
      </c>
      <c r="H363" s="25" t="str">
        <f t="shared" si="46"/>
        <v/>
      </c>
      <c r="I363" s="25" t="e">
        <f t="shared" si="43"/>
        <v>#VALUE!</v>
      </c>
      <c r="J363" s="25">
        <f>SUM($H$14:$H363)</f>
        <v>0</v>
      </c>
      <c r="K363" s="20"/>
      <c r="L363" s="20"/>
    </row>
    <row r="364" spans="1:12" x14ac:dyDescent="0.25">
      <c r="A364" s="23" t="str">
        <f>IF(Values_Entered,A363+1,"")</f>
        <v/>
      </c>
      <c r="B364" s="24" t="str">
        <f t="shared" si="40"/>
        <v/>
      </c>
      <c r="C364" s="25" t="str">
        <f t="shared" si="44"/>
        <v/>
      </c>
      <c r="D364" s="25" t="str">
        <f t="shared" si="47"/>
        <v/>
      </c>
      <c r="E364" s="26" t="e">
        <f t="shared" si="41"/>
        <v>#VALUE!</v>
      </c>
      <c r="F364" s="25" t="e">
        <f t="shared" si="42"/>
        <v>#VALUE!</v>
      </c>
      <c r="G364" s="25" t="str">
        <f t="shared" si="45"/>
        <v/>
      </c>
      <c r="H364" s="25" t="str">
        <f t="shared" si="46"/>
        <v/>
      </c>
      <c r="I364" s="25" t="e">
        <f t="shared" si="43"/>
        <v>#VALUE!</v>
      </c>
      <c r="J364" s="25">
        <f>SUM($H$14:$H364)</f>
        <v>0</v>
      </c>
      <c r="K364" s="20"/>
      <c r="L364" s="20"/>
    </row>
    <row r="365" spans="1:12" x14ac:dyDescent="0.25">
      <c r="A365" s="23" t="str">
        <f>IF(Values_Entered,A364+1,"")</f>
        <v/>
      </c>
      <c r="B365" s="24" t="str">
        <f t="shared" si="40"/>
        <v/>
      </c>
      <c r="C365" s="25" t="str">
        <f t="shared" si="44"/>
        <v/>
      </c>
      <c r="D365" s="25" t="str">
        <f t="shared" si="47"/>
        <v/>
      </c>
      <c r="E365" s="26" t="e">
        <f t="shared" si="41"/>
        <v>#VALUE!</v>
      </c>
      <c r="F365" s="25" t="e">
        <f t="shared" si="42"/>
        <v>#VALUE!</v>
      </c>
      <c r="G365" s="25" t="str">
        <f t="shared" si="45"/>
        <v/>
      </c>
      <c r="H365" s="25" t="str">
        <f t="shared" si="46"/>
        <v/>
      </c>
      <c r="I365" s="25" t="e">
        <f t="shared" si="43"/>
        <v>#VALUE!</v>
      </c>
      <c r="J365" s="25">
        <f>SUM($H$14:$H365)</f>
        <v>0</v>
      </c>
      <c r="K365" s="20"/>
      <c r="L365" s="20"/>
    </row>
    <row r="366" spans="1:12" x14ac:dyDescent="0.25">
      <c r="A366" s="23" t="str">
        <f>IF(Values_Entered,A365+1,"")</f>
        <v/>
      </c>
      <c r="B366" s="24" t="str">
        <f t="shared" si="40"/>
        <v/>
      </c>
      <c r="C366" s="25" t="str">
        <f t="shared" si="44"/>
        <v/>
      </c>
      <c r="D366" s="25" t="str">
        <f t="shared" si="47"/>
        <v/>
      </c>
      <c r="E366" s="26" t="e">
        <f t="shared" si="41"/>
        <v>#VALUE!</v>
      </c>
      <c r="F366" s="25" t="e">
        <f t="shared" si="42"/>
        <v>#VALUE!</v>
      </c>
      <c r="G366" s="25" t="str">
        <f t="shared" si="45"/>
        <v/>
      </c>
      <c r="H366" s="25" t="str">
        <f t="shared" si="46"/>
        <v/>
      </c>
      <c r="I366" s="25" t="e">
        <f t="shared" si="43"/>
        <v>#VALUE!</v>
      </c>
      <c r="J366" s="25">
        <f>SUM($H$14:$H366)</f>
        <v>0</v>
      </c>
      <c r="K366" s="20"/>
      <c r="L366" s="20"/>
    </row>
    <row r="367" spans="1:12" x14ac:dyDescent="0.25">
      <c r="A367" s="23" t="str">
        <f>IF(Values_Entered,A366+1,"")</f>
        <v/>
      </c>
      <c r="B367" s="24" t="str">
        <f t="shared" si="40"/>
        <v/>
      </c>
      <c r="C367" s="25" t="str">
        <f t="shared" si="44"/>
        <v/>
      </c>
      <c r="D367" s="25" t="str">
        <f t="shared" si="47"/>
        <v/>
      </c>
      <c r="E367" s="26" t="e">
        <f t="shared" si="41"/>
        <v>#VALUE!</v>
      </c>
      <c r="F367" s="25" t="e">
        <f t="shared" si="42"/>
        <v>#VALUE!</v>
      </c>
      <c r="G367" s="25" t="str">
        <f t="shared" si="45"/>
        <v/>
      </c>
      <c r="H367" s="25" t="str">
        <f t="shared" si="46"/>
        <v/>
      </c>
      <c r="I367" s="25" t="e">
        <f t="shared" si="43"/>
        <v>#VALUE!</v>
      </c>
      <c r="J367" s="25">
        <f>SUM($H$14:$H367)</f>
        <v>0</v>
      </c>
      <c r="K367" s="20"/>
      <c r="L367" s="20"/>
    </row>
    <row r="368" spans="1:12" x14ac:dyDescent="0.25">
      <c r="A368" s="23" t="str">
        <f>IF(Values_Entered,A367+1,"")</f>
        <v/>
      </c>
      <c r="B368" s="24" t="str">
        <f t="shared" si="40"/>
        <v/>
      </c>
      <c r="C368" s="25" t="str">
        <f t="shared" si="44"/>
        <v/>
      </c>
      <c r="D368" s="25" t="str">
        <f t="shared" si="47"/>
        <v/>
      </c>
      <c r="E368" s="26" t="e">
        <f t="shared" si="41"/>
        <v>#VALUE!</v>
      </c>
      <c r="F368" s="25" t="e">
        <f t="shared" si="42"/>
        <v>#VALUE!</v>
      </c>
      <c r="G368" s="25" t="str">
        <f t="shared" si="45"/>
        <v/>
      </c>
      <c r="H368" s="25" t="str">
        <f t="shared" si="46"/>
        <v/>
      </c>
      <c r="I368" s="25" t="e">
        <f t="shared" si="43"/>
        <v>#VALUE!</v>
      </c>
      <c r="J368" s="25">
        <f>SUM($H$14:$H368)</f>
        <v>0</v>
      </c>
      <c r="K368" s="20"/>
      <c r="L368" s="20"/>
    </row>
    <row r="369" spans="1:12" x14ac:dyDescent="0.25">
      <c r="A369" s="23" t="str">
        <f>IF(Values_Entered,A368+1,"")</f>
        <v/>
      </c>
      <c r="B369" s="24" t="str">
        <f t="shared" si="40"/>
        <v/>
      </c>
      <c r="C369" s="25" t="str">
        <f t="shared" si="44"/>
        <v/>
      </c>
      <c r="D369" s="25" t="str">
        <f t="shared" si="47"/>
        <v/>
      </c>
      <c r="E369" s="26" t="e">
        <f t="shared" si="41"/>
        <v>#VALUE!</v>
      </c>
      <c r="F369" s="25" t="e">
        <f t="shared" si="42"/>
        <v>#VALUE!</v>
      </c>
      <c r="G369" s="25" t="str">
        <f t="shared" si="45"/>
        <v/>
      </c>
      <c r="H369" s="25" t="str">
        <f t="shared" si="46"/>
        <v/>
      </c>
      <c r="I369" s="25" t="e">
        <f t="shared" si="43"/>
        <v>#VALUE!</v>
      </c>
      <c r="J369" s="25">
        <f>SUM($H$14:$H369)</f>
        <v>0</v>
      </c>
      <c r="K369" s="20"/>
      <c r="L369" s="20"/>
    </row>
    <row r="370" spans="1:12" x14ac:dyDescent="0.25">
      <c r="A370" s="23" t="str">
        <f>IF(Values_Entered,A369+1,"")</f>
        <v/>
      </c>
      <c r="B370" s="24" t="str">
        <f t="shared" si="40"/>
        <v/>
      </c>
      <c r="C370" s="25" t="str">
        <f t="shared" si="44"/>
        <v/>
      </c>
      <c r="D370" s="25" t="str">
        <f t="shared" si="47"/>
        <v/>
      </c>
      <c r="E370" s="26" t="e">
        <f t="shared" si="41"/>
        <v>#VALUE!</v>
      </c>
      <c r="F370" s="25" t="e">
        <f t="shared" si="42"/>
        <v>#VALUE!</v>
      </c>
      <c r="G370" s="25" t="str">
        <f t="shared" si="45"/>
        <v/>
      </c>
      <c r="H370" s="25" t="str">
        <f t="shared" si="46"/>
        <v/>
      </c>
      <c r="I370" s="25" t="e">
        <f t="shared" si="43"/>
        <v>#VALUE!</v>
      </c>
      <c r="J370" s="25">
        <f>SUM($H$14:$H370)</f>
        <v>0</v>
      </c>
      <c r="K370" s="20"/>
      <c r="L370" s="20"/>
    </row>
    <row r="371" spans="1:12" x14ac:dyDescent="0.25">
      <c r="A371" s="23" t="str">
        <f>IF(Values_Entered,A370+1,"")</f>
        <v/>
      </c>
      <c r="B371" s="24" t="str">
        <f t="shared" si="40"/>
        <v/>
      </c>
      <c r="C371" s="25" t="str">
        <f t="shared" si="44"/>
        <v/>
      </c>
      <c r="D371" s="25" t="str">
        <f t="shared" si="47"/>
        <v/>
      </c>
      <c r="E371" s="26" t="e">
        <f t="shared" si="41"/>
        <v>#VALUE!</v>
      </c>
      <c r="F371" s="25" t="e">
        <f t="shared" si="42"/>
        <v>#VALUE!</v>
      </c>
      <c r="G371" s="25" t="str">
        <f t="shared" si="45"/>
        <v/>
      </c>
      <c r="H371" s="25" t="str">
        <f t="shared" si="46"/>
        <v/>
      </c>
      <c r="I371" s="25" t="e">
        <f t="shared" si="43"/>
        <v>#VALUE!</v>
      </c>
      <c r="J371" s="25">
        <f>SUM($H$14:$H371)</f>
        <v>0</v>
      </c>
      <c r="K371" s="20"/>
      <c r="L371" s="20"/>
    </row>
    <row r="372" spans="1:12" x14ac:dyDescent="0.25">
      <c r="A372" s="23" t="str">
        <f>IF(Values_Entered,A371+1,"")</f>
        <v/>
      </c>
      <c r="B372" s="24" t="str">
        <f t="shared" si="40"/>
        <v/>
      </c>
      <c r="C372" s="25" t="str">
        <f t="shared" si="44"/>
        <v/>
      </c>
      <c r="D372" s="25" t="str">
        <f t="shared" si="47"/>
        <v/>
      </c>
      <c r="E372" s="26" t="e">
        <f t="shared" si="41"/>
        <v>#VALUE!</v>
      </c>
      <c r="F372" s="25" t="e">
        <f t="shared" si="42"/>
        <v>#VALUE!</v>
      </c>
      <c r="G372" s="25" t="str">
        <f t="shared" si="45"/>
        <v/>
      </c>
      <c r="H372" s="25" t="str">
        <f t="shared" si="46"/>
        <v/>
      </c>
      <c r="I372" s="25" t="e">
        <f t="shared" si="43"/>
        <v>#VALUE!</v>
      </c>
      <c r="J372" s="25">
        <f>SUM($H$14:$H372)</f>
        <v>0</v>
      </c>
      <c r="K372" s="20"/>
      <c r="L372" s="20"/>
    </row>
    <row r="373" spans="1:12" x14ac:dyDescent="0.25">
      <c r="A373" s="23" t="str">
        <f>IF(Values_Entered,A372+1,"")</f>
        <v/>
      </c>
      <c r="B373" s="24" t="str">
        <f t="shared" si="40"/>
        <v/>
      </c>
      <c r="C373" s="25" t="str">
        <f t="shared" si="44"/>
        <v/>
      </c>
      <c r="D373" s="25" t="str">
        <f t="shared" si="47"/>
        <v/>
      </c>
      <c r="E373" s="26" t="e">
        <f t="shared" si="41"/>
        <v>#VALUE!</v>
      </c>
      <c r="F373" s="25" t="e">
        <f t="shared" si="42"/>
        <v>#VALUE!</v>
      </c>
      <c r="G373" s="25" t="str">
        <f t="shared" si="45"/>
        <v/>
      </c>
      <c r="H373" s="25" t="str">
        <f t="shared" si="46"/>
        <v/>
      </c>
      <c r="I373" s="25" t="e">
        <f t="shared" si="43"/>
        <v>#VALUE!</v>
      </c>
      <c r="J373" s="25">
        <f>SUM($H$14:$H373)</f>
        <v>0</v>
      </c>
      <c r="K373" s="20"/>
      <c r="L373" s="20"/>
    </row>
    <row r="374" spans="1:12" x14ac:dyDescent="0.25">
      <c r="B374" s="3"/>
      <c r="C374" s="3"/>
      <c r="D374" s="3"/>
      <c r="E374" s="3"/>
      <c r="F374" s="3"/>
      <c r="G374" s="3"/>
      <c r="H374" s="3"/>
      <c r="I374" s="3"/>
      <c r="J374" s="3"/>
    </row>
    <row r="384" spans="1:12" x14ac:dyDescent="0.25">
      <c r="A384" s="3"/>
      <c r="B384" s="3"/>
      <c r="C384" s="3"/>
      <c r="D384" s="3"/>
      <c r="E384" s="3"/>
      <c r="F384" s="3"/>
      <c r="G384" s="3"/>
      <c r="H384" s="3"/>
      <c r="I384" s="3"/>
      <c r="J384" s="3"/>
    </row>
    <row r="385" spans="1:10" x14ac:dyDescent="0.25">
      <c r="A385" s="3"/>
      <c r="B385" s="3"/>
      <c r="C385" s="3"/>
      <c r="D385" s="3"/>
      <c r="E385" s="3"/>
      <c r="F385" s="3"/>
      <c r="G385" s="3"/>
      <c r="H385" s="3"/>
      <c r="I385" s="3"/>
      <c r="J385" s="3"/>
    </row>
    <row r="386" spans="1:10" x14ac:dyDescent="0.25">
      <c r="A386" s="3"/>
      <c r="B386" s="3"/>
      <c r="C386" s="3"/>
      <c r="D386" s="3"/>
      <c r="E386" s="3"/>
      <c r="F386" s="3"/>
      <c r="G386" s="3"/>
      <c r="H386" s="3"/>
      <c r="I386" s="3"/>
      <c r="J386" s="3"/>
    </row>
    <row r="387" spans="1:10" x14ac:dyDescent="0.25">
      <c r="A387" s="3"/>
      <c r="B387" s="3"/>
      <c r="C387" s="3"/>
      <c r="D387" s="3"/>
      <c r="E387" s="3"/>
      <c r="F387" s="3"/>
      <c r="G387" s="3"/>
      <c r="H387" s="3"/>
      <c r="I387" s="3"/>
      <c r="J387" s="3"/>
    </row>
    <row r="388" spans="1:10" x14ac:dyDescent="0.25">
      <c r="A388" s="3"/>
      <c r="B388" s="3"/>
      <c r="C388" s="3"/>
      <c r="D388" s="3"/>
      <c r="E388" s="3"/>
      <c r="F388" s="3"/>
      <c r="G388" s="3"/>
      <c r="H388" s="3"/>
      <c r="I388" s="3"/>
      <c r="J388" s="3"/>
    </row>
    <row r="389" spans="1:10" x14ac:dyDescent="0.25">
      <c r="A389" s="3"/>
      <c r="B389" s="3"/>
      <c r="C389" s="3"/>
      <c r="D389" s="3"/>
      <c r="E389" s="3"/>
      <c r="F389" s="3"/>
      <c r="G389" s="3"/>
      <c r="H389" s="3"/>
      <c r="I389" s="3"/>
      <c r="J389" s="3"/>
    </row>
    <row r="390" spans="1:10" x14ac:dyDescent="0.25">
      <c r="A390" s="3"/>
      <c r="B390" s="3"/>
      <c r="C390" s="3"/>
      <c r="D390" s="3"/>
      <c r="E390" s="3"/>
      <c r="F390" s="3"/>
      <c r="G390" s="3"/>
      <c r="H390" s="3"/>
      <c r="I390" s="3"/>
      <c r="J390" s="3"/>
    </row>
    <row r="391" spans="1:10" x14ac:dyDescent="0.25">
      <c r="A391" s="3"/>
      <c r="B391" s="3"/>
      <c r="C391" s="3"/>
      <c r="D391" s="3"/>
      <c r="E391" s="3"/>
      <c r="F391" s="3"/>
      <c r="G391" s="3"/>
      <c r="H391" s="3"/>
      <c r="I391" s="3"/>
      <c r="J391" s="3"/>
    </row>
    <row r="392" spans="1:10" x14ac:dyDescent="0.25">
      <c r="A392" s="3"/>
      <c r="B392" s="3"/>
      <c r="C392" s="3"/>
      <c r="D392" s="3"/>
      <c r="E392" s="3"/>
      <c r="F392" s="3"/>
      <c r="G392" s="3"/>
      <c r="H392" s="3"/>
      <c r="I392" s="3"/>
      <c r="J392" s="3"/>
    </row>
    <row r="393" spans="1:10" x14ac:dyDescent="0.25">
      <c r="A393" s="3"/>
      <c r="B393" s="3"/>
      <c r="C393" s="3"/>
      <c r="D393" s="3"/>
      <c r="E393" s="3"/>
      <c r="F393" s="3"/>
      <c r="G393" s="3"/>
      <c r="H393" s="3"/>
      <c r="I393" s="3"/>
      <c r="J393" s="3"/>
    </row>
    <row r="394" spans="1:10" x14ac:dyDescent="0.25">
      <c r="A394" s="3"/>
      <c r="B394" s="3"/>
      <c r="C394" s="3"/>
      <c r="D394" s="3"/>
      <c r="E394" s="3"/>
      <c r="F394" s="3"/>
      <c r="G394" s="3"/>
      <c r="H394" s="3"/>
      <c r="I394" s="3"/>
      <c r="J394" s="3"/>
    </row>
    <row r="395" spans="1:10" x14ac:dyDescent="0.25">
      <c r="A395" s="3"/>
      <c r="B395" s="3"/>
      <c r="C395" s="3"/>
      <c r="D395" s="3"/>
      <c r="E395" s="3"/>
      <c r="F395" s="3"/>
      <c r="G395" s="3"/>
      <c r="H395" s="3"/>
      <c r="I395" s="3"/>
      <c r="J395" s="3"/>
    </row>
    <row r="396" spans="1:10" x14ac:dyDescent="0.25">
      <c r="A396" s="3"/>
      <c r="B396" s="3"/>
      <c r="C396" s="3"/>
      <c r="D396" s="3"/>
      <c r="E396" s="3"/>
      <c r="F396" s="3"/>
      <c r="G396" s="3"/>
      <c r="H396" s="3"/>
      <c r="I396" s="3"/>
      <c r="J396" s="3"/>
    </row>
    <row r="397" spans="1:10" x14ac:dyDescent="0.25">
      <c r="A397" s="3"/>
      <c r="B397" s="3"/>
      <c r="C397" s="3"/>
      <c r="D397" s="3"/>
      <c r="E397" s="3"/>
      <c r="F397" s="3"/>
      <c r="G397" s="3"/>
      <c r="H397" s="3"/>
      <c r="I397" s="3"/>
      <c r="J397" s="3"/>
    </row>
    <row r="398" spans="1:10" x14ac:dyDescent="0.25">
      <c r="A398" s="3"/>
      <c r="B398" s="3"/>
      <c r="C398" s="3"/>
      <c r="D398" s="3"/>
      <c r="E398" s="3"/>
      <c r="F398" s="3"/>
      <c r="G398" s="3"/>
      <c r="H398" s="3"/>
      <c r="I398" s="3"/>
      <c r="J398" s="3"/>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600-000000000000}"/>
    <dataValidation type="date" operator="greaterThanOrEqual" allowBlank="1" showInputMessage="1" showErrorMessage="1" errorTitle="Date" error="Please enter a valid date greater than or equal to January 1, 1900." sqref="D7:D8" xr:uid="{00000000-0002-0000-0600-000001000000}">
      <formula1>1</formula1>
    </dataValidation>
    <dataValidation type="whole" allowBlank="1" showInputMessage="1" showErrorMessage="1" errorTitle="Years" error="Please enter a whole number of years from 1 to 30." sqref="D6" xr:uid="{00000000-0002-0000-0600-000002000000}">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1"/>
  <dimension ref="A1:L398"/>
  <sheetViews>
    <sheetView showGridLines="0" zoomScale="115" zoomScaleNormal="115" workbookViewId="0">
      <selection activeCell="B20" sqref="B20"/>
    </sheetView>
  </sheetViews>
  <sheetFormatPr baseColWidth="10" defaultColWidth="9.1796875" defaultRowHeight="12.5" x14ac:dyDescent="0.25"/>
  <cols>
    <col min="1" max="1" width="6.453125" style="8" customWidth="1"/>
    <col min="2" max="2" width="13.26953125" style="2" customWidth="1"/>
    <col min="3" max="3" width="15.453125" style="2" customWidth="1"/>
    <col min="4" max="4" width="14" style="2" customWidth="1"/>
    <col min="5" max="5" width="14.1796875" style="2" customWidth="1"/>
    <col min="6" max="6" width="14.453125" style="2" customWidth="1"/>
    <col min="7" max="7" width="14.1796875" style="2" customWidth="1"/>
    <col min="8" max="9" width="13.54296875" style="2" customWidth="1"/>
    <col min="10" max="10" width="13" style="2" customWidth="1"/>
    <col min="11" max="11" width="6.1796875" style="2" customWidth="1"/>
    <col min="12" max="12" width="9.1796875" style="3"/>
    <col min="13" max="13" width="15.26953125" style="3" customWidth="1"/>
    <col min="14" max="16384" width="9.1796875" style="3"/>
  </cols>
  <sheetData>
    <row r="1" spans="1:11" ht="24" customHeight="1" x14ac:dyDescent="0.5">
      <c r="A1" s="523" t="s">
        <v>51</v>
      </c>
      <c r="B1" s="523"/>
      <c r="C1" s="523"/>
      <c r="D1" s="523"/>
      <c r="E1" s="523"/>
      <c r="F1" s="524" t="str">
        <f>Entradas!D60</f>
        <v>Sistema de riego conectado a la red eléctrica</v>
      </c>
      <c r="G1" s="524"/>
      <c r="H1" s="524"/>
      <c r="I1" s="524"/>
      <c r="J1" s="524"/>
    </row>
    <row r="2" spans="1:11" ht="12.75" customHeight="1" x14ac:dyDescent="0.3">
      <c r="A2" s="4" t="s">
        <v>20</v>
      </c>
      <c r="B2" s="5">
        <f>Entradas!E119</f>
        <v>0</v>
      </c>
      <c r="C2" s="6"/>
      <c r="D2" s="6"/>
      <c r="E2" s="6"/>
      <c r="F2" s="6"/>
      <c r="G2" s="6"/>
      <c r="H2" s="6"/>
      <c r="I2" s="6"/>
      <c r="J2" s="6"/>
    </row>
    <row r="3" spans="1:11" ht="14.25" customHeight="1" x14ac:dyDescent="0.3">
      <c r="A3" s="7"/>
      <c r="B3" s="525" t="s">
        <v>21</v>
      </c>
      <c r="C3" s="525"/>
      <c r="D3" s="525"/>
      <c r="E3" s="7"/>
      <c r="F3" s="525" t="s">
        <v>22</v>
      </c>
      <c r="G3" s="525"/>
      <c r="H3" s="525"/>
      <c r="I3" s="70"/>
      <c r="J3" s="7"/>
      <c r="K3" s="8"/>
    </row>
    <row r="4" spans="1:11" x14ac:dyDescent="0.25">
      <c r="A4" s="7"/>
      <c r="B4" s="7"/>
      <c r="C4" s="9" t="s">
        <v>23</v>
      </c>
      <c r="D4" s="73">
        <f>Entradas!E116</f>
        <v>0</v>
      </c>
      <c r="E4" s="11"/>
      <c r="F4" s="7"/>
      <c r="G4" s="9" t="s">
        <v>24</v>
      </c>
      <c r="H4" s="10" t="str">
        <f>IF(Values_Entered,-PMT(Interest_Rate/Num_Pmt_Per_Year,Loan_Years*Num_Pmt_Per_Year,Loan_Amount),"0")</f>
        <v>0</v>
      </c>
      <c r="I4" s="12"/>
      <c r="J4" s="7"/>
      <c r="K4" s="8"/>
    </row>
    <row r="5" spans="1:11" x14ac:dyDescent="0.25">
      <c r="A5" s="7"/>
      <c r="B5" s="7"/>
      <c r="C5" s="9" t="s">
        <v>25</v>
      </c>
      <c r="D5" s="74">
        <f>Entradas!E117</f>
        <v>0</v>
      </c>
      <c r="E5" s="14"/>
      <c r="F5" s="7"/>
      <c r="G5" s="9" t="s">
        <v>26</v>
      </c>
      <c r="H5" s="29" t="str">
        <f>IF(Values_Entered,Loan_Years*Num_Pmt_Per_Year,"")</f>
        <v/>
      </c>
      <c r="I5" s="15"/>
      <c r="J5" s="7"/>
      <c r="K5" s="8"/>
    </row>
    <row r="6" spans="1:11" x14ac:dyDescent="0.25">
      <c r="A6" s="7"/>
      <c r="B6" s="7"/>
      <c r="C6" s="9" t="s">
        <v>27</v>
      </c>
      <c r="D6" s="73">
        <f>Entradas!E118</f>
        <v>0</v>
      </c>
      <c r="E6" s="14"/>
      <c r="F6" s="7"/>
      <c r="G6" s="9" t="s">
        <v>28</v>
      </c>
      <c r="H6" s="29" t="str">
        <f>IF(Values_Entered,Number_of_Payments,"")</f>
        <v/>
      </c>
      <c r="I6" s="15"/>
      <c r="J6" s="7"/>
      <c r="K6" s="8"/>
    </row>
    <row r="7" spans="1:11" x14ac:dyDescent="0.25">
      <c r="A7" s="7"/>
      <c r="B7" s="7"/>
      <c r="C7" s="9" t="s">
        <v>29</v>
      </c>
      <c r="D7" s="15">
        <v>1</v>
      </c>
      <c r="E7" s="14"/>
      <c r="F7" s="7"/>
      <c r="G7" s="9" t="s">
        <v>30</v>
      </c>
      <c r="H7" s="71" t="str">
        <f>IF(Values_Entered,SUMIF(Beg_Bal,"&gt;0",Extra_Pay),"")</f>
        <v/>
      </c>
      <c r="I7" s="12"/>
      <c r="J7" s="7"/>
      <c r="K7" s="8"/>
    </row>
    <row r="8" spans="1:11" x14ac:dyDescent="0.25">
      <c r="A8" s="7"/>
      <c r="B8" s="7"/>
      <c r="C8" s="9" t="s">
        <v>31</v>
      </c>
      <c r="D8" s="16">
        <v>42736</v>
      </c>
      <c r="E8" s="17"/>
      <c r="F8" s="7"/>
      <c r="G8" s="9" t="s">
        <v>32</v>
      </c>
      <c r="H8" s="71" t="str">
        <f>IF(Values_Entered,SUMIF(Beg_Bal,"&gt;0",Int),"")</f>
        <v/>
      </c>
      <c r="I8" s="12"/>
      <c r="J8" s="7"/>
      <c r="K8" s="8"/>
    </row>
    <row r="9" spans="1:11" x14ac:dyDescent="0.25">
      <c r="A9" s="7"/>
      <c r="B9" s="7"/>
      <c r="C9" s="9" t="s">
        <v>33</v>
      </c>
      <c r="D9" s="12">
        <v>0</v>
      </c>
      <c r="E9" s="7"/>
      <c r="F9" s="6"/>
      <c r="G9" s="6"/>
      <c r="H9" s="6"/>
      <c r="I9" s="6"/>
      <c r="J9" s="7"/>
      <c r="K9" s="8"/>
    </row>
    <row r="10" spans="1:11" x14ac:dyDescent="0.25">
      <c r="A10" s="7"/>
      <c r="B10" s="6"/>
      <c r="C10" s="6"/>
      <c r="D10" s="6"/>
      <c r="E10" s="6"/>
      <c r="F10" s="6"/>
      <c r="G10" s="6"/>
      <c r="H10" s="6"/>
      <c r="I10" s="6"/>
      <c r="J10" s="6"/>
      <c r="K10" s="8"/>
    </row>
    <row r="11" spans="1:11" ht="3" customHeight="1" x14ac:dyDescent="0.25">
      <c r="A11" s="7"/>
      <c r="B11" s="6"/>
      <c r="C11" s="6"/>
      <c r="D11" s="6"/>
      <c r="E11" s="6"/>
      <c r="F11" s="6"/>
      <c r="G11" s="6"/>
      <c r="H11" s="6"/>
      <c r="I11" s="6"/>
      <c r="J11" s="6"/>
      <c r="K11" s="8"/>
    </row>
    <row r="12" spans="1:11" s="20" customFormat="1" ht="31.5" customHeight="1" x14ac:dyDescent="0.3">
      <c r="A12" s="18" t="s">
        <v>34</v>
      </c>
      <c r="B12" s="19" t="s">
        <v>35</v>
      </c>
      <c r="C12" s="19" t="s">
        <v>36</v>
      </c>
      <c r="D12" s="19" t="s">
        <v>24</v>
      </c>
      <c r="E12" s="19" t="s">
        <v>37</v>
      </c>
      <c r="F12" s="19" t="s">
        <v>38</v>
      </c>
      <c r="G12" s="19" t="s">
        <v>39</v>
      </c>
      <c r="H12" s="19" t="s">
        <v>40</v>
      </c>
      <c r="I12" s="19" t="s">
        <v>41</v>
      </c>
      <c r="J12" s="19" t="s">
        <v>42</v>
      </c>
    </row>
    <row r="13" spans="1:11" s="20" customFormat="1" ht="3" customHeight="1" x14ac:dyDescent="0.3">
      <c r="A13" s="7"/>
      <c r="B13" s="21"/>
      <c r="C13" s="21"/>
      <c r="D13" s="21"/>
      <c r="E13" s="21"/>
      <c r="F13" s="21"/>
      <c r="G13" s="21"/>
      <c r="H13" s="21"/>
      <c r="I13" s="21"/>
      <c r="J13" s="22"/>
    </row>
    <row r="14" spans="1:11" s="20" customFormat="1" x14ac:dyDescent="0.25">
      <c r="A14" s="23" t="str">
        <f>IF(Values_Entered,1,"")</f>
        <v/>
      </c>
      <c r="B14" s="24" t="str">
        <f t="shared" ref="B14:B77" si="0">IF(Pay_Num&lt;&gt;"",DATE(YEAR(Loan_Start),MONTH(Loan_Start)+(Pay_Num)*12/Num_Pmt_Per_Year,DAY(Loan_Start)),"")</f>
        <v/>
      </c>
      <c r="C14" s="25" t="str">
        <f>IF(Values_Entered,Loan_Amount,"")</f>
        <v/>
      </c>
      <c r="D14" s="25" t="str">
        <f>IF(Pay_Num&lt;&gt;"",Scheduled_Monthly_Payment,"")</f>
        <v/>
      </c>
      <c r="E14" s="26" t="e">
        <f t="shared" ref="E14:E77" si="1">IF(AND(Pay_Num&lt;&gt;"",Sched_Pay+Scheduled_Extra_Payments&lt;Beg_Bal),Scheduled_Extra_Payments,IF(AND(Pay_Num&lt;&gt;"",Beg_Bal-Sched_Pay&gt;0),Beg_Bal-Sched_Pay,IF(Pay_Num&lt;&gt;"",0,"")))</f>
        <v>#VALUE!</v>
      </c>
      <c r="F14" s="25" t="e">
        <f t="shared" ref="F14:F77" si="2">IF(AND(Pay_Num&lt;&gt;"",Sched_Pay+Extra_Pay&lt;Beg_Bal),Sched_Pay+Extra_Pay,IF(Pay_Num&lt;&gt;"",Beg_Bal,""))</f>
        <v>#VALUE!</v>
      </c>
      <c r="G14" s="25" t="str">
        <f>IF(Pay_Num&lt;&gt;"",Total_Pay-Int,"")</f>
        <v/>
      </c>
      <c r="H14" s="25" t="str">
        <f>IF(Pay_Num&lt;&gt;"",Beg_Bal*(Interest_Rate/Num_Pmt_Per_Year),"")</f>
        <v/>
      </c>
      <c r="I14" s="25" t="e">
        <f t="shared" ref="I14:I77" si="3">IF(AND(Pay_Num&lt;&gt;"",Sched_Pay+Extra_Pay&lt;Beg_Bal),Beg_Bal-Princ,IF(Pay_Num&lt;&gt;"",0,""))</f>
        <v>#VALUE!</v>
      </c>
      <c r="J14" s="25">
        <f>SUM($H$14:$H14)</f>
        <v>0</v>
      </c>
    </row>
    <row r="15" spans="1:11" s="20" customFormat="1" ht="12.75" customHeight="1" x14ac:dyDescent="0.25">
      <c r="A15" s="23" t="str">
        <f>IF(Values_Entered,A14+1,"")</f>
        <v/>
      </c>
      <c r="B15" s="24" t="str">
        <f t="shared" si="0"/>
        <v/>
      </c>
      <c r="C15" s="25" t="str">
        <f t="shared" ref="C15:C78" si="4">IF(Pay_Num&lt;&gt;"",I14,"")</f>
        <v/>
      </c>
      <c r="D15" s="25" t="str">
        <f>IF(Pay_Num&lt;&gt;"",Scheduled_Monthly_Payment,"")</f>
        <v/>
      </c>
      <c r="E15" s="26" t="e">
        <f t="shared" si="1"/>
        <v>#VALUE!</v>
      </c>
      <c r="F15" s="25" t="e">
        <f t="shared" si="2"/>
        <v>#VALUE!</v>
      </c>
      <c r="G15" s="25" t="str">
        <f t="shared" ref="G15:G78" si="5">IF(Pay_Num&lt;&gt;"",Total_Pay-Int,"")</f>
        <v/>
      </c>
      <c r="H15" s="25" t="str">
        <f t="shared" ref="H15:H78" si="6">IF(Pay_Num&lt;&gt;"",Beg_Bal*Interest_Rate/Num_Pmt_Per_Year,"")</f>
        <v/>
      </c>
      <c r="I15" s="25" t="e">
        <f t="shared" si="3"/>
        <v>#VALUE!</v>
      </c>
      <c r="J15" s="25">
        <f>SUM($H$14:$H15)</f>
        <v>0</v>
      </c>
    </row>
    <row r="16" spans="1:11" s="20" customFormat="1" ht="12.75" customHeight="1" x14ac:dyDescent="0.25">
      <c r="A16" s="23" t="str">
        <f>IF(Values_Entered,A15+1,"")</f>
        <v/>
      </c>
      <c r="B16" s="24" t="str">
        <f t="shared" si="0"/>
        <v/>
      </c>
      <c r="C16" s="25" t="str">
        <f t="shared" si="4"/>
        <v/>
      </c>
      <c r="D16" s="25" t="str">
        <f t="shared" ref="D16:D79" si="7">IF(Pay_Num&lt;&gt;"",Scheduled_Monthly_Payment,"")</f>
        <v/>
      </c>
      <c r="E16" s="26" t="e">
        <f t="shared" si="1"/>
        <v>#VALUE!</v>
      </c>
      <c r="F16" s="25" t="e">
        <f t="shared" si="2"/>
        <v>#VALUE!</v>
      </c>
      <c r="G16" s="25" t="str">
        <f t="shared" si="5"/>
        <v/>
      </c>
      <c r="H16" s="25" t="str">
        <f t="shared" si="6"/>
        <v/>
      </c>
      <c r="I16" s="25" t="e">
        <f t="shared" si="3"/>
        <v>#VALUE!</v>
      </c>
      <c r="J16" s="25">
        <f>SUM($H$14:$H16)</f>
        <v>0</v>
      </c>
    </row>
    <row r="17" spans="1:12" s="20" customFormat="1" x14ac:dyDescent="0.25">
      <c r="A17" s="23" t="str">
        <f>IF(Values_Entered,A16+1,"")</f>
        <v/>
      </c>
      <c r="B17" s="24" t="str">
        <f t="shared" si="0"/>
        <v/>
      </c>
      <c r="C17" s="25" t="str">
        <f t="shared" si="4"/>
        <v/>
      </c>
      <c r="D17" s="25" t="str">
        <f>IF(Pay_Num&lt;&gt;"",Scheduled_Monthly_Payment,"")</f>
        <v/>
      </c>
      <c r="E17" s="26" t="e">
        <f t="shared" si="1"/>
        <v>#VALUE!</v>
      </c>
      <c r="F17" s="25" t="e">
        <f t="shared" si="2"/>
        <v>#VALUE!</v>
      </c>
      <c r="G17" s="25" t="str">
        <f t="shared" si="5"/>
        <v/>
      </c>
      <c r="H17" s="25" t="str">
        <f t="shared" si="6"/>
        <v/>
      </c>
      <c r="I17" s="25" t="e">
        <f t="shared" si="3"/>
        <v>#VALUE!</v>
      </c>
      <c r="J17" s="25">
        <f>SUM($H$14:$H17)</f>
        <v>0</v>
      </c>
    </row>
    <row r="18" spans="1:12" s="20" customFormat="1" x14ac:dyDescent="0.25">
      <c r="A18" s="23" t="str">
        <f>IF(Values_Entered,A17+1,"")</f>
        <v/>
      </c>
      <c r="B18" s="24" t="str">
        <f t="shared" si="0"/>
        <v/>
      </c>
      <c r="C18" s="25" t="str">
        <f t="shared" si="4"/>
        <v/>
      </c>
      <c r="D18" s="25" t="str">
        <f t="shared" si="7"/>
        <v/>
      </c>
      <c r="E18" s="26" t="e">
        <f t="shared" si="1"/>
        <v>#VALUE!</v>
      </c>
      <c r="F18" s="25" t="e">
        <f t="shared" si="2"/>
        <v>#VALUE!</v>
      </c>
      <c r="G18" s="25" t="str">
        <f t="shared" si="5"/>
        <v/>
      </c>
      <c r="H18" s="25" t="str">
        <f t="shared" si="6"/>
        <v/>
      </c>
      <c r="I18" s="25" t="e">
        <f t="shared" si="3"/>
        <v>#VALUE!</v>
      </c>
      <c r="J18" s="25">
        <f>SUM($H$14:$H18)</f>
        <v>0</v>
      </c>
    </row>
    <row r="19" spans="1:12" x14ac:dyDescent="0.25">
      <c r="A19" s="23" t="str">
        <f>IF(Values_Entered,A18+1,"")</f>
        <v/>
      </c>
      <c r="B19" s="24" t="str">
        <f t="shared" si="0"/>
        <v/>
      </c>
      <c r="C19" s="25" t="str">
        <f t="shared" si="4"/>
        <v/>
      </c>
      <c r="D19" s="25" t="str">
        <f t="shared" si="7"/>
        <v/>
      </c>
      <c r="E19" s="26" t="e">
        <f t="shared" si="1"/>
        <v>#VALUE!</v>
      </c>
      <c r="F19" s="25" t="e">
        <f t="shared" si="2"/>
        <v>#VALUE!</v>
      </c>
      <c r="G19" s="25" t="str">
        <f t="shared" si="5"/>
        <v/>
      </c>
      <c r="H19" s="25" t="str">
        <f t="shared" si="6"/>
        <v/>
      </c>
      <c r="I19" s="25" t="e">
        <f t="shared" si="3"/>
        <v>#VALUE!</v>
      </c>
      <c r="J19" s="25">
        <f>SUM($H$14:$H19)</f>
        <v>0</v>
      </c>
      <c r="K19" s="20"/>
      <c r="L19" s="20"/>
    </row>
    <row r="20" spans="1:12" x14ac:dyDescent="0.25">
      <c r="A20" s="23" t="str">
        <f>IF(Values_Entered,A19+1,"")</f>
        <v/>
      </c>
      <c r="B20" s="24" t="str">
        <f t="shared" si="0"/>
        <v/>
      </c>
      <c r="C20" s="25" t="str">
        <f t="shared" si="4"/>
        <v/>
      </c>
      <c r="D20" s="25" t="str">
        <f t="shared" si="7"/>
        <v/>
      </c>
      <c r="E20" s="26" t="e">
        <f t="shared" si="1"/>
        <v>#VALUE!</v>
      </c>
      <c r="F20" s="25" t="e">
        <f t="shared" si="2"/>
        <v>#VALUE!</v>
      </c>
      <c r="G20" s="25" t="str">
        <f t="shared" si="5"/>
        <v/>
      </c>
      <c r="H20" s="25" t="str">
        <f t="shared" si="6"/>
        <v/>
      </c>
      <c r="I20" s="25" t="e">
        <f t="shared" si="3"/>
        <v>#VALUE!</v>
      </c>
      <c r="J20" s="25">
        <f>SUM($H$14:$H20)</f>
        <v>0</v>
      </c>
      <c r="K20" s="20"/>
      <c r="L20" s="20"/>
    </row>
    <row r="21" spans="1:12" x14ac:dyDescent="0.25">
      <c r="A21" s="23" t="str">
        <f>IF(Values_Entered,A20+1,"")</f>
        <v/>
      </c>
      <c r="B21" s="24" t="str">
        <f t="shared" si="0"/>
        <v/>
      </c>
      <c r="C21" s="25" t="str">
        <f t="shared" si="4"/>
        <v/>
      </c>
      <c r="D21" s="25" t="str">
        <f t="shared" si="7"/>
        <v/>
      </c>
      <c r="E21" s="26" t="e">
        <f t="shared" si="1"/>
        <v>#VALUE!</v>
      </c>
      <c r="F21" s="25" t="e">
        <f t="shared" si="2"/>
        <v>#VALUE!</v>
      </c>
      <c r="G21" s="25" t="str">
        <f t="shared" si="5"/>
        <v/>
      </c>
      <c r="H21" s="25" t="str">
        <f t="shared" si="6"/>
        <v/>
      </c>
      <c r="I21" s="25" t="e">
        <f t="shared" si="3"/>
        <v>#VALUE!</v>
      </c>
      <c r="J21" s="25">
        <f>SUM($H$14:$H21)</f>
        <v>0</v>
      </c>
      <c r="K21" s="20"/>
      <c r="L21" s="20"/>
    </row>
    <row r="22" spans="1:12" x14ac:dyDescent="0.25">
      <c r="A22" s="23" t="str">
        <f>IF(Values_Entered,A21+1,"")</f>
        <v/>
      </c>
      <c r="B22" s="24" t="str">
        <f t="shared" si="0"/>
        <v/>
      </c>
      <c r="C22" s="25" t="str">
        <f t="shared" si="4"/>
        <v/>
      </c>
      <c r="D22" s="25" t="str">
        <f t="shared" si="7"/>
        <v/>
      </c>
      <c r="E22" s="26" t="e">
        <f t="shared" si="1"/>
        <v>#VALUE!</v>
      </c>
      <c r="F22" s="25" t="e">
        <f t="shared" si="2"/>
        <v>#VALUE!</v>
      </c>
      <c r="G22" s="25" t="str">
        <f t="shared" si="5"/>
        <v/>
      </c>
      <c r="H22" s="25" t="str">
        <f t="shared" si="6"/>
        <v/>
      </c>
      <c r="I22" s="25" t="e">
        <f t="shared" si="3"/>
        <v>#VALUE!</v>
      </c>
      <c r="J22" s="25">
        <f>SUM($H$14:$H22)</f>
        <v>0</v>
      </c>
      <c r="K22" s="20"/>
      <c r="L22" s="20"/>
    </row>
    <row r="23" spans="1:12" x14ac:dyDescent="0.25">
      <c r="A23" s="23" t="str">
        <f>IF(Values_Entered,A22+1,"")</f>
        <v/>
      </c>
      <c r="B23" s="24" t="str">
        <f t="shared" si="0"/>
        <v/>
      </c>
      <c r="C23" s="25" t="str">
        <f t="shared" si="4"/>
        <v/>
      </c>
      <c r="D23" s="25" t="str">
        <f t="shared" si="7"/>
        <v/>
      </c>
      <c r="E23" s="26" t="e">
        <f t="shared" si="1"/>
        <v>#VALUE!</v>
      </c>
      <c r="F23" s="25" t="e">
        <f t="shared" si="2"/>
        <v>#VALUE!</v>
      </c>
      <c r="G23" s="25" t="str">
        <f t="shared" si="5"/>
        <v/>
      </c>
      <c r="H23" s="25" t="str">
        <f t="shared" si="6"/>
        <v/>
      </c>
      <c r="I23" s="25" t="e">
        <f t="shared" si="3"/>
        <v>#VALUE!</v>
      </c>
      <c r="J23" s="25">
        <f>SUM($H$14:$H23)</f>
        <v>0</v>
      </c>
      <c r="K23" s="20"/>
      <c r="L23" s="20"/>
    </row>
    <row r="24" spans="1:12" x14ac:dyDescent="0.25">
      <c r="A24" s="23" t="str">
        <f>IF(Values_Entered,A23+1,"")</f>
        <v/>
      </c>
      <c r="B24" s="24" t="str">
        <f t="shared" si="0"/>
        <v/>
      </c>
      <c r="C24" s="25" t="str">
        <f t="shared" si="4"/>
        <v/>
      </c>
      <c r="D24" s="25" t="str">
        <f t="shared" si="7"/>
        <v/>
      </c>
      <c r="E24" s="26" t="e">
        <f t="shared" si="1"/>
        <v>#VALUE!</v>
      </c>
      <c r="F24" s="25" t="e">
        <f t="shared" si="2"/>
        <v>#VALUE!</v>
      </c>
      <c r="G24" s="25" t="str">
        <f t="shared" si="5"/>
        <v/>
      </c>
      <c r="H24" s="25" t="str">
        <f t="shared" si="6"/>
        <v/>
      </c>
      <c r="I24" s="25" t="e">
        <f t="shared" si="3"/>
        <v>#VALUE!</v>
      </c>
      <c r="J24" s="25">
        <f>SUM($H$14:$H24)</f>
        <v>0</v>
      </c>
      <c r="K24" s="20"/>
      <c r="L24" s="20"/>
    </row>
    <row r="25" spans="1:12" x14ac:dyDescent="0.25">
      <c r="A25" s="23" t="str">
        <f>IF(Values_Entered,A24+1,"")</f>
        <v/>
      </c>
      <c r="B25" s="24" t="str">
        <f t="shared" si="0"/>
        <v/>
      </c>
      <c r="C25" s="25" t="str">
        <f t="shared" si="4"/>
        <v/>
      </c>
      <c r="D25" s="25" t="str">
        <f t="shared" si="7"/>
        <v/>
      </c>
      <c r="E25" s="26" t="e">
        <f t="shared" si="1"/>
        <v>#VALUE!</v>
      </c>
      <c r="F25" s="25" t="e">
        <f t="shared" si="2"/>
        <v>#VALUE!</v>
      </c>
      <c r="G25" s="25" t="str">
        <f t="shared" si="5"/>
        <v/>
      </c>
      <c r="H25" s="25" t="str">
        <f t="shared" si="6"/>
        <v/>
      </c>
      <c r="I25" s="25" t="e">
        <f t="shared" si="3"/>
        <v>#VALUE!</v>
      </c>
      <c r="J25" s="25">
        <f>SUM($H$14:$H25)</f>
        <v>0</v>
      </c>
      <c r="K25" s="20"/>
      <c r="L25" s="20"/>
    </row>
    <row r="26" spans="1:12" x14ac:dyDescent="0.25">
      <c r="A26" s="23" t="str">
        <f>IF(Values_Entered,A25+1,"")</f>
        <v/>
      </c>
      <c r="B26" s="24" t="str">
        <f t="shared" si="0"/>
        <v/>
      </c>
      <c r="C26" s="25" t="str">
        <f t="shared" si="4"/>
        <v/>
      </c>
      <c r="D26" s="25" t="str">
        <f t="shared" si="7"/>
        <v/>
      </c>
      <c r="E26" s="26" t="e">
        <f t="shared" si="1"/>
        <v>#VALUE!</v>
      </c>
      <c r="F26" s="25" t="e">
        <f t="shared" si="2"/>
        <v>#VALUE!</v>
      </c>
      <c r="G26" s="25" t="str">
        <f t="shared" si="5"/>
        <v/>
      </c>
      <c r="H26" s="25" t="str">
        <f t="shared" si="6"/>
        <v/>
      </c>
      <c r="I26" s="25" t="e">
        <f t="shared" si="3"/>
        <v>#VALUE!</v>
      </c>
      <c r="J26" s="25">
        <f>SUM($H$14:$H26)</f>
        <v>0</v>
      </c>
      <c r="K26" s="20"/>
      <c r="L26" s="20"/>
    </row>
    <row r="27" spans="1:12" x14ac:dyDescent="0.25">
      <c r="A27" s="23" t="str">
        <f>IF(Values_Entered,A26+1,"")</f>
        <v/>
      </c>
      <c r="B27" s="24" t="str">
        <f t="shared" si="0"/>
        <v/>
      </c>
      <c r="C27" s="25" t="str">
        <f t="shared" si="4"/>
        <v/>
      </c>
      <c r="D27" s="25" t="str">
        <f t="shared" si="7"/>
        <v/>
      </c>
      <c r="E27" s="26" t="e">
        <f t="shared" si="1"/>
        <v>#VALUE!</v>
      </c>
      <c r="F27" s="25" t="e">
        <f t="shared" si="2"/>
        <v>#VALUE!</v>
      </c>
      <c r="G27" s="25" t="str">
        <f t="shared" si="5"/>
        <v/>
      </c>
      <c r="H27" s="25" t="str">
        <f t="shared" si="6"/>
        <v/>
      </c>
      <c r="I27" s="25" t="e">
        <f t="shared" si="3"/>
        <v>#VALUE!</v>
      </c>
      <c r="J27" s="25">
        <f>SUM($H$14:$H27)</f>
        <v>0</v>
      </c>
      <c r="K27" s="20"/>
      <c r="L27" s="20"/>
    </row>
    <row r="28" spans="1:12" x14ac:dyDescent="0.25">
      <c r="A28" s="23" t="str">
        <f>IF(Values_Entered,A27+1,"")</f>
        <v/>
      </c>
      <c r="B28" s="24" t="str">
        <f t="shared" si="0"/>
        <v/>
      </c>
      <c r="C28" s="25" t="str">
        <f t="shared" si="4"/>
        <v/>
      </c>
      <c r="D28" s="25" t="str">
        <f t="shared" si="7"/>
        <v/>
      </c>
      <c r="E28" s="26" t="e">
        <f t="shared" si="1"/>
        <v>#VALUE!</v>
      </c>
      <c r="F28" s="25" t="e">
        <f t="shared" si="2"/>
        <v>#VALUE!</v>
      </c>
      <c r="G28" s="25" t="str">
        <f t="shared" si="5"/>
        <v/>
      </c>
      <c r="H28" s="25" t="str">
        <f t="shared" si="6"/>
        <v/>
      </c>
      <c r="I28" s="25" t="e">
        <f t="shared" si="3"/>
        <v>#VALUE!</v>
      </c>
      <c r="J28" s="25">
        <f>SUM($H$14:$H28)</f>
        <v>0</v>
      </c>
      <c r="K28" s="20"/>
      <c r="L28" s="20"/>
    </row>
    <row r="29" spans="1:12" x14ac:dyDescent="0.25">
      <c r="A29" s="23" t="str">
        <f>IF(Values_Entered,A28+1,"")</f>
        <v/>
      </c>
      <c r="B29" s="24" t="str">
        <f t="shared" si="0"/>
        <v/>
      </c>
      <c r="C29" s="25" t="str">
        <f t="shared" si="4"/>
        <v/>
      </c>
      <c r="D29" s="25" t="str">
        <f t="shared" si="7"/>
        <v/>
      </c>
      <c r="E29" s="26" t="e">
        <f t="shared" si="1"/>
        <v>#VALUE!</v>
      </c>
      <c r="F29" s="25" t="e">
        <f t="shared" si="2"/>
        <v>#VALUE!</v>
      </c>
      <c r="G29" s="25" t="str">
        <f t="shared" si="5"/>
        <v/>
      </c>
      <c r="H29" s="25" t="str">
        <f t="shared" si="6"/>
        <v/>
      </c>
      <c r="I29" s="25" t="e">
        <f t="shared" si="3"/>
        <v>#VALUE!</v>
      </c>
      <c r="J29" s="25">
        <f>SUM($H$14:$H29)</f>
        <v>0</v>
      </c>
      <c r="K29" s="20"/>
      <c r="L29" s="20"/>
    </row>
    <row r="30" spans="1:12" x14ac:dyDescent="0.25">
      <c r="A30" s="23" t="str">
        <f>IF(Values_Entered,A29+1,"")</f>
        <v/>
      </c>
      <c r="B30" s="24" t="str">
        <f t="shared" si="0"/>
        <v/>
      </c>
      <c r="C30" s="25" t="str">
        <f t="shared" si="4"/>
        <v/>
      </c>
      <c r="D30" s="25" t="str">
        <f t="shared" si="7"/>
        <v/>
      </c>
      <c r="E30" s="26" t="e">
        <f t="shared" si="1"/>
        <v>#VALUE!</v>
      </c>
      <c r="F30" s="25" t="e">
        <f t="shared" si="2"/>
        <v>#VALUE!</v>
      </c>
      <c r="G30" s="25" t="str">
        <f t="shared" si="5"/>
        <v/>
      </c>
      <c r="H30" s="25" t="str">
        <f t="shared" si="6"/>
        <v/>
      </c>
      <c r="I30" s="25" t="e">
        <f t="shared" si="3"/>
        <v>#VALUE!</v>
      </c>
      <c r="J30" s="25">
        <f>SUM($H$14:$H30)</f>
        <v>0</v>
      </c>
      <c r="K30" s="20"/>
      <c r="L30" s="20"/>
    </row>
    <row r="31" spans="1:12" x14ac:dyDescent="0.25">
      <c r="A31" s="23" t="str">
        <f>IF(Values_Entered,A30+1,"")</f>
        <v/>
      </c>
      <c r="B31" s="24" t="str">
        <f t="shared" si="0"/>
        <v/>
      </c>
      <c r="C31" s="25" t="str">
        <f t="shared" si="4"/>
        <v/>
      </c>
      <c r="D31" s="25" t="str">
        <f t="shared" si="7"/>
        <v/>
      </c>
      <c r="E31" s="26" t="e">
        <f t="shared" si="1"/>
        <v>#VALUE!</v>
      </c>
      <c r="F31" s="25" t="e">
        <f t="shared" si="2"/>
        <v>#VALUE!</v>
      </c>
      <c r="G31" s="25" t="str">
        <f t="shared" si="5"/>
        <v/>
      </c>
      <c r="H31" s="25" t="str">
        <f t="shared" si="6"/>
        <v/>
      </c>
      <c r="I31" s="25" t="e">
        <f t="shared" si="3"/>
        <v>#VALUE!</v>
      </c>
      <c r="J31" s="25">
        <f>SUM($H$14:$H31)</f>
        <v>0</v>
      </c>
      <c r="K31" s="20"/>
      <c r="L31" s="20"/>
    </row>
    <row r="32" spans="1:12" x14ac:dyDescent="0.25">
      <c r="A32" s="23" t="str">
        <f>IF(Values_Entered,A31+1,"")</f>
        <v/>
      </c>
      <c r="B32" s="24" t="str">
        <f t="shared" si="0"/>
        <v/>
      </c>
      <c r="C32" s="25" t="str">
        <f t="shared" si="4"/>
        <v/>
      </c>
      <c r="D32" s="25" t="str">
        <f t="shared" si="7"/>
        <v/>
      </c>
      <c r="E32" s="26" t="e">
        <f t="shared" si="1"/>
        <v>#VALUE!</v>
      </c>
      <c r="F32" s="25" t="e">
        <f t="shared" si="2"/>
        <v>#VALUE!</v>
      </c>
      <c r="G32" s="25" t="str">
        <f t="shared" si="5"/>
        <v/>
      </c>
      <c r="H32" s="25" t="str">
        <f t="shared" si="6"/>
        <v/>
      </c>
      <c r="I32" s="25" t="e">
        <f t="shared" si="3"/>
        <v>#VALUE!</v>
      </c>
      <c r="J32" s="25">
        <f>SUM($H$14:$H32)</f>
        <v>0</v>
      </c>
      <c r="K32" s="20"/>
      <c r="L32" s="20"/>
    </row>
    <row r="33" spans="1:12" x14ac:dyDescent="0.25">
      <c r="A33" s="23" t="str">
        <f>IF(Values_Entered,A32+1,"")</f>
        <v/>
      </c>
      <c r="B33" s="24" t="str">
        <f t="shared" si="0"/>
        <v/>
      </c>
      <c r="C33" s="25" t="str">
        <f t="shared" si="4"/>
        <v/>
      </c>
      <c r="D33" s="25" t="str">
        <f t="shared" si="7"/>
        <v/>
      </c>
      <c r="E33" s="26" t="e">
        <f t="shared" si="1"/>
        <v>#VALUE!</v>
      </c>
      <c r="F33" s="25" t="e">
        <f t="shared" si="2"/>
        <v>#VALUE!</v>
      </c>
      <c r="G33" s="25" t="str">
        <f t="shared" si="5"/>
        <v/>
      </c>
      <c r="H33" s="25" t="str">
        <f t="shared" si="6"/>
        <v/>
      </c>
      <c r="I33" s="25" t="e">
        <f t="shared" si="3"/>
        <v>#VALUE!</v>
      </c>
      <c r="J33" s="25">
        <f>SUM($H$14:$H33)</f>
        <v>0</v>
      </c>
      <c r="K33" s="20"/>
      <c r="L33" s="20"/>
    </row>
    <row r="34" spans="1:12" x14ac:dyDescent="0.25">
      <c r="A34" s="23" t="str">
        <f>IF(Values_Entered,A33+1,"")</f>
        <v/>
      </c>
      <c r="B34" s="24" t="str">
        <f t="shared" si="0"/>
        <v/>
      </c>
      <c r="C34" s="25" t="str">
        <f t="shared" si="4"/>
        <v/>
      </c>
      <c r="D34" s="25" t="str">
        <f t="shared" si="7"/>
        <v/>
      </c>
      <c r="E34" s="26" t="e">
        <f t="shared" si="1"/>
        <v>#VALUE!</v>
      </c>
      <c r="F34" s="25" t="e">
        <f t="shared" si="2"/>
        <v>#VALUE!</v>
      </c>
      <c r="G34" s="25" t="str">
        <f t="shared" si="5"/>
        <v/>
      </c>
      <c r="H34" s="25" t="str">
        <f t="shared" si="6"/>
        <v/>
      </c>
      <c r="I34" s="25" t="e">
        <f t="shared" si="3"/>
        <v>#VALUE!</v>
      </c>
      <c r="J34" s="25">
        <f>SUM($H$14:$H34)</f>
        <v>0</v>
      </c>
      <c r="K34" s="20"/>
      <c r="L34" s="20"/>
    </row>
    <row r="35" spans="1:12" x14ac:dyDescent="0.25">
      <c r="A35" s="23" t="str">
        <f>IF(Values_Entered,A34+1,"")</f>
        <v/>
      </c>
      <c r="B35" s="24" t="str">
        <f t="shared" si="0"/>
        <v/>
      </c>
      <c r="C35" s="25" t="str">
        <f t="shared" si="4"/>
        <v/>
      </c>
      <c r="D35" s="25" t="str">
        <f t="shared" si="7"/>
        <v/>
      </c>
      <c r="E35" s="26" t="e">
        <f t="shared" si="1"/>
        <v>#VALUE!</v>
      </c>
      <c r="F35" s="25" t="e">
        <f t="shared" si="2"/>
        <v>#VALUE!</v>
      </c>
      <c r="G35" s="25" t="str">
        <f t="shared" si="5"/>
        <v/>
      </c>
      <c r="H35" s="25" t="str">
        <f t="shared" si="6"/>
        <v/>
      </c>
      <c r="I35" s="25" t="e">
        <f t="shared" si="3"/>
        <v>#VALUE!</v>
      </c>
      <c r="J35" s="25">
        <f>SUM($H$14:$H35)</f>
        <v>0</v>
      </c>
      <c r="K35" s="20"/>
      <c r="L35" s="20"/>
    </row>
    <row r="36" spans="1:12" x14ac:dyDescent="0.25">
      <c r="A36" s="23" t="str">
        <f>IF(Values_Entered,A35+1,"")</f>
        <v/>
      </c>
      <c r="B36" s="24" t="str">
        <f t="shared" si="0"/>
        <v/>
      </c>
      <c r="C36" s="25" t="str">
        <f t="shared" si="4"/>
        <v/>
      </c>
      <c r="D36" s="25" t="str">
        <f t="shared" si="7"/>
        <v/>
      </c>
      <c r="E36" s="26" t="e">
        <f t="shared" si="1"/>
        <v>#VALUE!</v>
      </c>
      <c r="F36" s="25" t="e">
        <f t="shared" si="2"/>
        <v>#VALUE!</v>
      </c>
      <c r="G36" s="25" t="str">
        <f t="shared" si="5"/>
        <v/>
      </c>
      <c r="H36" s="25" t="str">
        <f t="shared" si="6"/>
        <v/>
      </c>
      <c r="I36" s="25" t="e">
        <f t="shared" si="3"/>
        <v>#VALUE!</v>
      </c>
      <c r="J36" s="25">
        <f>SUM($H$14:$H36)</f>
        <v>0</v>
      </c>
      <c r="K36" s="20"/>
      <c r="L36" s="20"/>
    </row>
    <row r="37" spans="1:12" x14ac:dyDescent="0.25">
      <c r="A37" s="23" t="str">
        <f>IF(Values_Entered,A36+1,"")</f>
        <v/>
      </c>
      <c r="B37" s="24" t="str">
        <f t="shared" si="0"/>
        <v/>
      </c>
      <c r="C37" s="25" t="str">
        <f t="shared" si="4"/>
        <v/>
      </c>
      <c r="D37" s="25" t="str">
        <f t="shared" si="7"/>
        <v/>
      </c>
      <c r="E37" s="26" t="e">
        <f t="shared" si="1"/>
        <v>#VALUE!</v>
      </c>
      <c r="F37" s="25" t="e">
        <f t="shared" si="2"/>
        <v>#VALUE!</v>
      </c>
      <c r="G37" s="25" t="str">
        <f t="shared" si="5"/>
        <v/>
      </c>
      <c r="H37" s="25" t="str">
        <f t="shared" si="6"/>
        <v/>
      </c>
      <c r="I37" s="25" t="e">
        <f t="shared" si="3"/>
        <v>#VALUE!</v>
      </c>
      <c r="J37" s="25">
        <f>SUM($H$14:$H37)</f>
        <v>0</v>
      </c>
      <c r="K37" s="20"/>
      <c r="L37" s="20"/>
    </row>
    <row r="38" spans="1:12" x14ac:dyDescent="0.25">
      <c r="A38" s="23" t="str">
        <f>IF(Values_Entered,A37+1,"")</f>
        <v/>
      </c>
      <c r="B38" s="24" t="str">
        <f t="shared" si="0"/>
        <v/>
      </c>
      <c r="C38" s="25" t="str">
        <f t="shared" si="4"/>
        <v/>
      </c>
      <c r="D38" s="25" t="str">
        <f t="shared" si="7"/>
        <v/>
      </c>
      <c r="E38" s="26" t="e">
        <f t="shared" si="1"/>
        <v>#VALUE!</v>
      </c>
      <c r="F38" s="25" t="e">
        <f t="shared" si="2"/>
        <v>#VALUE!</v>
      </c>
      <c r="G38" s="25" t="str">
        <f t="shared" si="5"/>
        <v/>
      </c>
      <c r="H38" s="25" t="str">
        <f t="shared" si="6"/>
        <v/>
      </c>
      <c r="I38" s="25" t="e">
        <f t="shared" si="3"/>
        <v>#VALUE!</v>
      </c>
      <c r="J38" s="25">
        <f>SUM($H$14:$H38)</f>
        <v>0</v>
      </c>
      <c r="K38" s="20"/>
      <c r="L38" s="20"/>
    </row>
    <row r="39" spans="1:12" x14ac:dyDescent="0.25">
      <c r="A39" s="23" t="str">
        <f>IF(Values_Entered,A38+1,"")</f>
        <v/>
      </c>
      <c r="B39" s="24" t="str">
        <f t="shared" si="0"/>
        <v/>
      </c>
      <c r="C39" s="25" t="str">
        <f t="shared" si="4"/>
        <v/>
      </c>
      <c r="D39" s="25" t="str">
        <f t="shared" si="7"/>
        <v/>
      </c>
      <c r="E39" s="26" t="e">
        <f t="shared" si="1"/>
        <v>#VALUE!</v>
      </c>
      <c r="F39" s="25" t="e">
        <f t="shared" si="2"/>
        <v>#VALUE!</v>
      </c>
      <c r="G39" s="25" t="str">
        <f t="shared" si="5"/>
        <v/>
      </c>
      <c r="H39" s="25" t="str">
        <f t="shared" si="6"/>
        <v/>
      </c>
      <c r="I39" s="25" t="e">
        <f t="shared" si="3"/>
        <v>#VALUE!</v>
      </c>
      <c r="J39" s="25">
        <f>SUM($H$14:$H39)</f>
        <v>0</v>
      </c>
      <c r="K39" s="20"/>
      <c r="L39" s="20"/>
    </row>
    <row r="40" spans="1:12" x14ac:dyDescent="0.25">
      <c r="A40" s="23" t="str">
        <f>IF(Values_Entered,A39+1,"")</f>
        <v/>
      </c>
      <c r="B40" s="24" t="str">
        <f t="shared" si="0"/>
        <v/>
      </c>
      <c r="C40" s="25" t="str">
        <f t="shared" si="4"/>
        <v/>
      </c>
      <c r="D40" s="25" t="str">
        <f t="shared" si="7"/>
        <v/>
      </c>
      <c r="E40" s="26" t="e">
        <f t="shared" si="1"/>
        <v>#VALUE!</v>
      </c>
      <c r="F40" s="25" t="e">
        <f t="shared" si="2"/>
        <v>#VALUE!</v>
      </c>
      <c r="G40" s="25" t="str">
        <f t="shared" si="5"/>
        <v/>
      </c>
      <c r="H40" s="25" t="str">
        <f t="shared" si="6"/>
        <v/>
      </c>
      <c r="I40" s="25" t="e">
        <f t="shared" si="3"/>
        <v>#VALUE!</v>
      </c>
      <c r="J40" s="25">
        <f>SUM($H$14:$H40)</f>
        <v>0</v>
      </c>
      <c r="K40" s="20"/>
      <c r="L40" s="20"/>
    </row>
    <row r="41" spans="1:12" x14ac:dyDescent="0.25">
      <c r="A41" s="23" t="str">
        <f>IF(Values_Entered,A40+1,"")</f>
        <v/>
      </c>
      <c r="B41" s="24" t="str">
        <f t="shared" si="0"/>
        <v/>
      </c>
      <c r="C41" s="25" t="str">
        <f t="shared" si="4"/>
        <v/>
      </c>
      <c r="D41" s="25" t="str">
        <f t="shared" si="7"/>
        <v/>
      </c>
      <c r="E41" s="26" t="e">
        <f t="shared" si="1"/>
        <v>#VALUE!</v>
      </c>
      <c r="F41" s="25" t="e">
        <f t="shared" si="2"/>
        <v>#VALUE!</v>
      </c>
      <c r="G41" s="25" t="str">
        <f t="shared" si="5"/>
        <v/>
      </c>
      <c r="H41" s="25" t="str">
        <f t="shared" si="6"/>
        <v/>
      </c>
      <c r="I41" s="25" t="e">
        <f t="shared" si="3"/>
        <v>#VALUE!</v>
      </c>
      <c r="J41" s="25">
        <f>SUM($H$14:$H41)</f>
        <v>0</v>
      </c>
      <c r="K41" s="20"/>
      <c r="L41" s="20"/>
    </row>
    <row r="42" spans="1:12" x14ac:dyDescent="0.25">
      <c r="A42" s="23" t="str">
        <f>IF(Values_Entered,A41+1,"")</f>
        <v/>
      </c>
      <c r="B42" s="24" t="str">
        <f t="shared" si="0"/>
        <v/>
      </c>
      <c r="C42" s="25" t="str">
        <f t="shared" si="4"/>
        <v/>
      </c>
      <c r="D42" s="25" t="str">
        <f t="shared" si="7"/>
        <v/>
      </c>
      <c r="E42" s="26" t="e">
        <f t="shared" si="1"/>
        <v>#VALUE!</v>
      </c>
      <c r="F42" s="25" t="e">
        <f t="shared" si="2"/>
        <v>#VALUE!</v>
      </c>
      <c r="G42" s="25" t="str">
        <f t="shared" si="5"/>
        <v/>
      </c>
      <c r="H42" s="25" t="str">
        <f t="shared" si="6"/>
        <v/>
      </c>
      <c r="I42" s="25" t="e">
        <f t="shared" si="3"/>
        <v>#VALUE!</v>
      </c>
      <c r="J42" s="25">
        <f>SUM($H$14:$H42)</f>
        <v>0</v>
      </c>
      <c r="K42" s="20"/>
      <c r="L42" s="20"/>
    </row>
    <row r="43" spans="1:12" x14ac:dyDescent="0.25">
      <c r="A43" s="23" t="str">
        <f>IF(Values_Entered,A42+1,"")</f>
        <v/>
      </c>
      <c r="B43" s="24" t="str">
        <f t="shared" si="0"/>
        <v/>
      </c>
      <c r="C43" s="25" t="str">
        <f t="shared" si="4"/>
        <v/>
      </c>
      <c r="D43" s="25" t="str">
        <f t="shared" si="7"/>
        <v/>
      </c>
      <c r="E43" s="26" t="e">
        <f t="shared" si="1"/>
        <v>#VALUE!</v>
      </c>
      <c r="F43" s="25" t="e">
        <f t="shared" si="2"/>
        <v>#VALUE!</v>
      </c>
      <c r="G43" s="25" t="str">
        <f t="shared" si="5"/>
        <v/>
      </c>
      <c r="H43" s="25" t="str">
        <f t="shared" si="6"/>
        <v/>
      </c>
      <c r="I43" s="25" t="e">
        <f t="shared" si="3"/>
        <v>#VALUE!</v>
      </c>
      <c r="J43" s="25">
        <f>SUM($H$14:$H43)</f>
        <v>0</v>
      </c>
      <c r="K43" s="20"/>
      <c r="L43" s="20"/>
    </row>
    <row r="44" spans="1:12" x14ac:dyDescent="0.25">
      <c r="A44" s="23" t="str">
        <f>IF(Values_Entered,A43+1,"")</f>
        <v/>
      </c>
      <c r="B44" s="24" t="str">
        <f t="shared" si="0"/>
        <v/>
      </c>
      <c r="C44" s="25" t="str">
        <f t="shared" si="4"/>
        <v/>
      </c>
      <c r="D44" s="25" t="str">
        <f t="shared" si="7"/>
        <v/>
      </c>
      <c r="E44" s="26" t="e">
        <f t="shared" si="1"/>
        <v>#VALUE!</v>
      </c>
      <c r="F44" s="25" t="e">
        <f t="shared" si="2"/>
        <v>#VALUE!</v>
      </c>
      <c r="G44" s="25" t="str">
        <f t="shared" si="5"/>
        <v/>
      </c>
      <c r="H44" s="25" t="str">
        <f t="shared" si="6"/>
        <v/>
      </c>
      <c r="I44" s="25" t="e">
        <f t="shared" si="3"/>
        <v>#VALUE!</v>
      </c>
      <c r="J44" s="25">
        <f>SUM($H$14:$H44)</f>
        <v>0</v>
      </c>
      <c r="K44" s="20"/>
      <c r="L44" s="20"/>
    </row>
    <row r="45" spans="1:12" x14ac:dyDescent="0.25">
      <c r="A45" s="23" t="str">
        <f>IF(Values_Entered,A44+1,"")</f>
        <v/>
      </c>
      <c r="B45" s="24" t="str">
        <f t="shared" si="0"/>
        <v/>
      </c>
      <c r="C45" s="25" t="str">
        <f t="shared" si="4"/>
        <v/>
      </c>
      <c r="D45" s="25" t="str">
        <f t="shared" si="7"/>
        <v/>
      </c>
      <c r="E45" s="26" t="e">
        <f t="shared" si="1"/>
        <v>#VALUE!</v>
      </c>
      <c r="F45" s="25" t="e">
        <f t="shared" si="2"/>
        <v>#VALUE!</v>
      </c>
      <c r="G45" s="25" t="str">
        <f t="shared" si="5"/>
        <v/>
      </c>
      <c r="H45" s="25" t="str">
        <f t="shared" si="6"/>
        <v/>
      </c>
      <c r="I45" s="25" t="e">
        <f t="shared" si="3"/>
        <v>#VALUE!</v>
      </c>
      <c r="J45" s="25">
        <f>SUM($H$14:$H45)</f>
        <v>0</v>
      </c>
      <c r="K45" s="20"/>
      <c r="L45" s="20"/>
    </row>
    <row r="46" spans="1:12" x14ac:dyDescent="0.25">
      <c r="A46" s="23" t="str">
        <f>IF(Values_Entered,A45+1,"")</f>
        <v/>
      </c>
      <c r="B46" s="24" t="str">
        <f t="shared" si="0"/>
        <v/>
      </c>
      <c r="C46" s="25" t="str">
        <f t="shared" si="4"/>
        <v/>
      </c>
      <c r="D46" s="25" t="str">
        <f t="shared" si="7"/>
        <v/>
      </c>
      <c r="E46" s="26" t="e">
        <f t="shared" si="1"/>
        <v>#VALUE!</v>
      </c>
      <c r="F46" s="25" t="e">
        <f t="shared" si="2"/>
        <v>#VALUE!</v>
      </c>
      <c r="G46" s="25" t="str">
        <f t="shared" si="5"/>
        <v/>
      </c>
      <c r="H46" s="25" t="str">
        <f t="shared" si="6"/>
        <v/>
      </c>
      <c r="I46" s="25" t="e">
        <f t="shared" si="3"/>
        <v>#VALUE!</v>
      </c>
      <c r="J46" s="25">
        <f>SUM($H$14:$H46)</f>
        <v>0</v>
      </c>
      <c r="K46" s="20"/>
      <c r="L46" s="20"/>
    </row>
    <row r="47" spans="1:12" x14ac:dyDescent="0.25">
      <c r="A47" s="23" t="str">
        <f>IF(Values_Entered,A46+1,"")</f>
        <v/>
      </c>
      <c r="B47" s="24" t="str">
        <f t="shared" si="0"/>
        <v/>
      </c>
      <c r="C47" s="25" t="str">
        <f t="shared" si="4"/>
        <v/>
      </c>
      <c r="D47" s="25" t="str">
        <f t="shared" si="7"/>
        <v/>
      </c>
      <c r="E47" s="26" t="e">
        <f t="shared" si="1"/>
        <v>#VALUE!</v>
      </c>
      <c r="F47" s="25" t="e">
        <f t="shared" si="2"/>
        <v>#VALUE!</v>
      </c>
      <c r="G47" s="25" t="str">
        <f t="shared" si="5"/>
        <v/>
      </c>
      <c r="H47" s="25" t="str">
        <f t="shared" si="6"/>
        <v/>
      </c>
      <c r="I47" s="25" t="e">
        <f t="shared" si="3"/>
        <v>#VALUE!</v>
      </c>
      <c r="J47" s="25">
        <f>SUM($H$14:$H47)</f>
        <v>0</v>
      </c>
      <c r="K47" s="20"/>
      <c r="L47" s="20"/>
    </row>
    <row r="48" spans="1:12" x14ac:dyDescent="0.25">
      <c r="A48" s="23" t="str">
        <f>IF(Values_Entered,A47+1,"")</f>
        <v/>
      </c>
      <c r="B48" s="24" t="str">
        <f t="shared" si="0"/>
        <v/>
      </c>
      <c r="C48" s="25" t="str">
        <f t="shared" si="4"/>
        <v/>
      </c>
      <c r="D48" s="25" t="str">
        <f t="shared" si="7"/>
        <v/>
      </c>
      <c r="E48" s="26" t="e">
        <f t="shared" si="1"/>
        <v>#VALUE!</v>
      </c>
      <c r="F48" s="25" t="e">
        <f t="shared" si="2"/>
        <v>#VALUE!</v>
      </c>
      <c r="G48" s="25" t="str">
        <f t="shared" si="5"/>
        <v/>
      </c>
      <c r="H48" s="25" t="str">
        <f t="shared" si="6"/>
        <v/>
      </c>
      <c r="I48" s="25" t="e">
        <f t="shared" si="3"/>
        <v>#VALUE!</v>
      </c>
      <c r="J48" s="25">
        <f>SUM($H$14:$H48)</f>
        <v>0</v>
      </c>
      <c r="K48" s="20"/>
      <c r="L48" s="20"/>
    </row>
    <row r="49" spans="1:12" x14ac:dyDescent="0.25">
      <c r="A49" s="23" t="str">
        <f>IF(Values_Entered,A48+1,"")</f>
        <v/>
      </c>
      <c r="B49" s="24" t="str">
        <f t="shared" si="0"/>
        <v/>
      </c>
      <c r="C49" s="25" t="str">
        <f t="shared" si="4"/>
        <v/>
      </c>
      <c r="D49" s="25" t="str">
        <f t="shared" si="7"/>
        <v/>
      </c>
      <c r="E49" s="26" t="e">
        <f t="shared" si="1"/>
        <v>#VALUE!</v>
      </c>
      <c r="F49" s="25" t="e">
        <f t="shared" si="2"/>
        <v>#VALUE!</v>
      </c>
      <c r="G49" s="25" t="str">
        <f t="shared" si="5"/>
        <v/>
      </c>
      <c r="H49" s="25" t="str">
        <f t="shared" si="6"/>
        <v/>
      </c>
      <c r="I49" s="25" t="e">
        <f t="shared" si="3"/>
        <v>#VALUE!</v>
      </c>
      <c r="J49" s="25">
        <f>SUM($H$14:$H49)</f>
        <v>0</v>
      </c>
      <c r="K49" s="20"/>
      <c r="L49" s="20"/>
    </row>
    <row r="50" spans="1:12" x14ac:dyDescent="0.25">
      <c r="A50" s="23" t="str">
        <f>IF(Values_Entered,A49+1,"")</f>
        <v/>
      </c>
      <c r="B50" s="24" t="str">
        <f t="shared" si="0"/>
        <v/>
      </c>
      <c r="C50" s="25" t="str">
        <f t="shared" si="4"/>
        <v/>
      </c>
      <c r="D50" s="25" t="str">
        <f t="shared" si="7"/>
        <v/>
      </c>
      <c r="E50" s="26" t="e">
        <f t="shared" si="1"/>
        <v>#VALUE!</v>
      </c>
      <c r="F50" s="25" t="e">
        <f t="shared" si="2"/>
        <v>#VALUE!</v>
      </c>
      <c r="G50" s="25" t="str">
        <f t="shared" si="5"/>
        <v/>
      </c>
      <c r="H50" s="25" t="str">
        <f t="shared" si="6"/>
        <v/>
      </c>
      <c r="I50" s="25" t="e">
        <f t="shared" si="3"/>
        <v>#VALUE!</v>
      </c>
      <c r="J50" s="25">
        <f>SUM($H$14:$H50)</f>
        <v>0</v>
      </c>
      <c r="K50" s="20"/>
      <c r="L50" s="20"/>
    </row>
    <row r="51" spans="1:12" x14ac:dyDescent="0.25">
      <c r="A51" s="23" t="str">
        <f>IF(Values_Entered,A50+1,"")</f>
        <v/>
      </c>
      <c r="B51" s="24" t="str">
        <f t="shared" si="0"/>
        <v/>
      </c>
      <c r="C51" s="25" t="str">
        <f t="shared" si="4"/>
        <v/>
      </c>
      <c r="D51" s="25" t="str">
        <f t="shared" si="7"/>
        <v/>
      </c>
      <c r="E51" s="26" t="e">
        <f t="shared" si="1"/>
        <v>#VALUE!</v>
      </c>
      <c r="F51" s="25" t="e">
        <f t="shared" si="2"/>
        <v>#VALUE!</v>
      </c>
      <c r="G51" s="25" t="str">
        <f t="shared" si="5"/>
        <v/>
      </c>
      <c r="H51" s="25" t="str">
        <f t="shared" si="6"/>
        <v/>
      </c>
      <c r="I51" s="25" t="e">
        <f t="shared" si="3"/>
        <v>#VALUE!</v>
      </c>
      <c r="J51" s="25">
        <f>SUM($H$14:$H51)</f>
        <v>0</v>
      </c>
      <c r="K51" s="20"/>
      <c r="L51" s="20"/>
    </row>
    <row r="52" spans="1:12" x14ac:dyDescent="0.25">
      <c r="A52" s="23" t="str">
        <f>IF(Values_Entered,A51+1,"")</f>
        <v/>
      </c>
      <c r="B52" s="24" t="str">
        <f t="shared" si="0"/>
        <v/>
      </c>
      <c r="C52" s="25" t="str">
        <f t="shared" si="4"/>
        <v/>
      </c>
      <c r="D52" s="25" t="str">
        <f t="shared" si="7"/>
        <v/>
      </c>
      <c r="E52" s="26" t="e">
        <f t="shared" si="1"/>
        <v>#VALUE!</v>
      </c>
      <c r="F52" s="25" t="e">
        <f t="shared" si="2"/>
        <v>#VALUE!</v>
      </c>
      <c r="G52" s="25" t="str">
        <f t="shared" si="5"/>
        <v/>
      </c>
      <c r="H52" s="25" t="str">
        <f t="shared" si="6"/>
        <v/>
      </c>
      <c r="I52" s="25" t="e">
        <f t="shared" si="3"/>
        <v>#VALUE!</v>
      </c>
      <c r="J52" s="25">
        <f>SUM($H$14:$H52)</f>
        <v>0</v>
      </c>
      <c r="K52" s="20"/>
      <c r="L52" s="20"/>
    </row>
    <row r="53" spans="1:12" x14ac:dyDescent="0.25">
      <c r="A53" s="23" t="str">
        <f>IF(Values_Entered,A52+1,"")</f>
        <v/>
      </c>
      <c r="B53" s="24" t="str">
        <f t="shared" si="0"/>
        <v/>
      </c>
      <c r="C53" s="25" t="str">
        <f t="shared" si="4"/>
        <v/>
      </c>
      <c r="D53" s="25" t="str">
        <f t="shared" si="7"/>
        <v/>
      </c>
      <c r="E53" s="26" t="e">
        <f t="shared" si="1"/>
        <v>#VALUE!</v>
      </c>
      <c r="F53" s="25" t="e">
        <f t="shared" si="2"/>
        <v>#VALUE!</v>
      </c>
      <c r="G53" s="25" t="str">
        <f t="shared" si="5"/>
        <v/>
      </c>
      <c r="H53" s="25" t="str">
        <f t="shared" si="6"/>
        <v/>
      </c>
      <c r="I53" s="25" t="e">
        <f t="shared" si="3"/>
        <v>#VALUE!</v>
      </c>
      <c r="J53" s="25">
        <f>SUM($H$14:$H53)</f>
        <v>0</v>
      </c>
      <c r="K53" s="20"/>
      <c r="L53" s="20"/>
    </row>
    <row r="54" spans="1:12" x14ac:dyDescent="0.25">
      <c r="A54" s="23" t="str">
        <f>IF(Values_Entered,A53+1,"")</f>
        <v/>
      </c>
      <c r="B54" s="24" t="str">
        <f t="shared" si="0"/>
        <v/>
      </c>
      <c r="C54" s="25" t="str">
        <f t="shared" si="4"/>
        <v/>
      </c>
      <c r="D54" s="25" t="str">
        <f t="shared" si="7"/>
        <v/>
      </c>
      <c r="E54" s="26" t="e">
        <f t="shared" si="1"/>
        <v>#VALUE!</v>
      </c>
      <c r="F54" s="25" t="e">
        <f t="shared" si="2"/>
        <v>#VALUE!</v>
      </c>
      <c r="G54" s="25" t="str">
        <f t="shared" si="5"/>
        <v/>
      </c>
      <c r="H54" s="25" t="str">
        <f t="shared" si="6"/>
        <v/>
      </c>
      <c r="I54" s="25" t="e">
        <f t="shared" si="3"/>
        <v>#VALUE!</v>
      </c>
      <c r="J54" s="25">
        <f>SUM($H$14:$H54)</f>
        <v>0</v>
      </c>
      <c r="K54" s="20"/>
      <c r="L54" s="20"/>
    </row>
    <row r="55" spans="1:12" x14ac:dyDescent="0.25">
      <c r="A55" s="23" t="str">
        <f>IF(Values_Entered,A54+1,"")</f>
        <v/>
      </c>
      <c r="B55" s="24" t="str">
        <f t="shared" si="0"/>
        <v/>
      </c>
      <c r="C55" s="25" t="str">
        <f t="shared" si="4"/>
        <v/>
      </c>
      <c r="D55" s="25" t="str">
        <f t="shared" si="7"/>
        <v/>
      </c>
      <c r="E55" s="26" t="e">
        <f t="shared" si="1"/>
        <v>#VALUE!</v>
      </c>
      <c r="F55" s="25" t="e">
        <f t="shared" si="2"/>
        <v>#VALUE!</v>
      </c>
      <c r="G55" s="25" t="str">
        <f t="shared" si="5"/>
        <v/>
      </c>
      <c r="H55" s="25" t="str">
        <f t="shared" si="6"/>
        <v/>
      </c>
      <c r="I55" s="25" t="e">
        <f t="shared" si="3"/>
        <v>#VALUE!</v>
      </c>
      <c r="J55" s="25">
        <f>SUM($H$14:$H55)</f>
        <v>0</v>
      </c>
      <c r="K55" s="20"/>
      <c r="L55" s="20"/>
    </row>
    <row r="56" spans="1:12" x14ac:dyDescent="0.25">
      <c r="A56" s="23" t="str">
        <f>IF(Values_Entered,A55+1,"")</f>
        <v/>
      </c>
      <c r="B56" s="24" t="str">
        <f t="shared" si="0"/>
        <v/>
      </c>
      <c r="C56" s="25" t="str">
        <f t="shared" si="4"/>
        <v/>
      </c>
      <c r="D56" s="25" t="str">
        <f t="shared" si="7"/>
        <v/>
      </c>
      <c r="E56" s="26" t="e">
        <f t="shared" si="1"/>
        <v>#VALUE!</v>
      </c>
      <c r="F56" s="25" t="e">
        <f t="shared" si="2"/>
        <v>#VALUE!</v>
      </c>
      <c r="G56" s="25" t="str">
        <f t="shared" si="5"/>
        <v/>
      </c>
      <c r="H56" s="25" t="str">
        <f t="shared" si="6"/>
        <v/>
      </c>
      <c r="I56" s="25" t="e">
        <f t="shared" si="3"/>
        <v>#VALUE!</v>
      </c>
      <c r="J56" s="25">
        <f>SUM($H$14:$H56)</f>
        <v>0</v>
      </c>
      <c r="K56" s="20"/>
      <c r="L56" s="20"/>
    </row>
    <row r="57" spans="1:12" x14ac:dyDescent="0.25">
      <c r="A57" s="23" t="str">
        <f>IF(Values_Entered,A56+1,"")</f>
        <v/>
      </c>
      <c r="B57" s="24" t="str">
        <f t="shared" si="0"/>
        <v/>
      </c>
      <c r="C57" s="25" t="str">
        <f t="shared" si="4"/>
        <v/>
      </c>
      <c r="D57" s="25" t="str">
        <f t="shared" si="7"/>
        <v/>
      </c>
      <c r="E57" s="26" t="e">
        <f t="shared" si="1"/>
        <v>#VALUE!</v>
      </c>
      <c r="F57" s="25" t="e">
        <f t="shared" si="2"/>
        <v>#VALUE!</v>
      </c>
      <c r="G57" s="25" t="str">
        <f t="shared" si="5"/>
        <v/>
      </c>
      <c r="H57" s="25" t="str">
        <f t="shared" si="6"/>
        <v/>
      </c>
      <c r="I57" s="25" t="e">
        <f t="shared" si="3"/>
        <v>#VALUE!</v>
      </c>
      <c r="J57" s="25">
        <f>SUM($H$14:$H57)</f>
        <v>0</v>
      </c>
      <c r="K57" s="20"/>
      <c r="L57" s="20"/>
    </row>
    <row r="58" spans="1:12" x14ac:dyDescent="0.25">
      <c r="A58" s="23" t="str">
        <f>IF(Values_Entered,A57+1,"")</f>
        <v/>
      </c>
      <c r="B58" s="24" t="str">
        <f t="shared" si="0"/>
        <v/>
      </c>
      <c r="C58" s="25" t="str">
        <f t="shared" si="4"/>
        <v/>
      </c>
      <c r="D58" s="25" t="str">
        <f t="shared" si="7"/>
        <v/>
      </c>
      <c r="E58" s="26" t="e">
        <f t="shared" si="1"/>
        <v>#VALUE!</v>
      </c>
      <c r="F58" s="25" t="e">
        <f t="shared" si="2"/>
        <v>#VALUE!</v>
      </c>
      <c r="G58" s="25" t="str">
        <f t="shared" si="5"/>
        <v/>
      </c>
      <c r="H58" s="25" t="str">
        <f t="shared" si="6"/>
        <v/>
      </c>
      <c r="I58" s="25" t="e">
        <f t="shared" si="3"/>
        <v>#VALUE!</v>
      </c>
      <c r="J58" s="25">
        <f>SUM($H$14:$H58)</f>
        <v>0</v>
      </c>
      <c r="K58" s="20"/>
      <c r="L58" s="20"/>
    </row>
    <row r="59" spans="1:12" x14ac:dyDescent="0.25">
      <c r="A59" s="23" t="str">
        <f>IF(Values_Entered,A58+1,"")</f>
        <v/>
      </c>
      <c r="B59" s="24" t="str">
        <f t="shared" si="0"/>
        <v/>
      </c>
      <c r="C59" s="25" t="str">
        <f t="shared" si="4"/>
        <v/>
      </c>
      <c r="D59" s="25" t="str">
        <f t="shared" si="7"/>
        <v/>
      </c>
      <c r="E59" s="26" t="e">
        <f t="shared" si="1"/>
        <v>#VALUE!</v>
      </c>
      <c r="F59" s="25" t="e">
        <f t="shared" si="2"/>
        <v>#VALUE!</v>
      </c>
      <c r="G59" s="25" t="str">
        <f t="shared" si="5"/>
        <v/>
      </c>
      <c r="H59" s="25" t="str">
        <f t="shared" si="6"/>
        <v/>
      </c>
      <c r="I59" s="25" t="e">
        <f t="shared" si="3"/>
        <v>#VALUE!</v>
      </c>
      <c r="J59" s="25">
        <f>SUM($H$14:$H59)</f>
        <v>0</v>
      </c>
      <c r="K59" s="20"/>
      <c r="L59" s="20"/>
    </row>
    <row r="60" spans="1:12" x14ac:dyDescent="0.25">
      <c r="A60" s="23" t="str">
        <f>IF(Values_Entered,A59+1,"")</f>
        <v/>
      </c>
      <c r="B60" s="24" t="str">
        <f t="shared" si="0"/>
        <v/>
      </c>
      <c r="C60" s="25" t="str">
        <f t="shared" si="4"/>
        <v/>
      </c>
      <c r="D60" s="25" t="str">
        <f t="shared" si="7"/>
        <v/>
      </c>
      <c r="E60" s="26" t="e">
        <f t="shared" si="1"/>
        <v>#VALUE!</v>
      </c>
      <c r="F60" s="25" t="e">
        <f t="shared" si="2"/>
        <v>#VALUE!</v>
      </c>
      <c r="G60" s="25" t="str">
        <f t="shared" si="5"/>
        <v/>
      </c>
      <c r="H60" s="25" t="str">
        <f t="shared" si="6"/>
        <v/>
      </c>
      <c r="I60" s="25" t="e">
        <f t="shared" si="3"/>
        <v>#VALUE!</v>
      </c>
      <c r="J60" s="25">
        <f>SUM($H$14:$H60)</f>
        <v>0</v>
      </c>
      <c r="K60" s="20"/>
      <c r="L60" s="20"/>
    </row>
    <row r="61" spans="1:12" x14ac:dyDescent="0.25">
      <c r="A61" s="23" t="str">
        <f>IF(Values_Entered,A60+1,"")</f>
        <v/>
      </c>
      <c r="B61" s="24" t="str">
        <f t="shared" si="0"/>
        <v/>
      </c>
      <c r="C61" s="25" t="str">
        <f t="shared" si="4"/>
        <v/>
      </c>
      <c r="D61" s="25" t="str">
        <f t="shared" si="7"/>
        <v/>
      </c>
      <c r="E61" s="26" t="e">
        <f t="shared" si="1"/>
        <v>#VALUE!</v>
      </c>
      <c r="F61" s="25" t="e">
        <f t="shared" si="2"/>
        <v>#VALUE!</v>
      </c>
      <c r="G61" s="25" t="str">
        <f t="shared" si="5"/>
        <v/>
      </c>
      <c r="H61" s="25" t="str">
        <f t="shared" si="6"/>
        <v/>
      </c>
      <c r="I61" s="25" t="e">
        <f t="shared" si="3"/>
        <v>#VALUE!</v>
      </c>
      <c r="J61" s="25">
        <f>SUM($H$14:$H61)</f>
        <v>0</v>
      </c>
      <c r="K61" s="20"/>
      <c r="L61" s="20"/>
    </row>
    <row r="62" spans="1:12" x14ac:dyDescent="0.25">
      <c r="A62" s="23" t="str">
        <f>IF(Values_Entered,A61+1,"")</f>
        <v/>
      </c>
      <c r="B62" s="24" t="str">
        <f t="shared" si="0"/>
        <v/>
      </c>
      <c r="C62" s="25" t="str">
        <f t="shared" si="4"/>
        <v/>
      </c>
      <c r="D62" s="25" t="str">
        <f t="shared" si="7"/>
        <v/>
      </c>
      <c r="E62" s="26" t="e">
        <f t="shared" si="1"/>
        <v>#VALUE!</v>
      </c>
      <c r="F62" s="25" t="e">
        <f t="shared" si="2"/>
        <v>#VALUE!</v>
      </c>
      <c r="G62" s="25" t="str">
        <f t="shared" si="5"/>
        <v/>
      </c>
      <c r="H62" s="25" t="str">
        <f t="shared" si="6"/>
        <v/>
      </c>
      <c r="I62" s="25" t="e">
        <f t="shared" si="3"/>
        <v>#VALUE!</v>
      </c>
      <c r="J62" s="25">
        <f>SUM($H$14:$H62)</f>
        <v>0</v>
      </c>
      <c r="K62" s="20"/>
      <c r="L62" s="20"/>
    </row>
    <row r="63" spans="1:12" x14ac:dyDescent="0.25">
      <c r="A63" s="23" t="str">
        <f>IF(Values_Entered,A62+1,"")</f>
        <v/>
      </c>
      <c r="B63" s="24" t="str">
        <f t="shared" si="0"/>
        <v/>
      </c>
      <c r="C63" s="25" t="str">
        <f t="shared" si="4"/>
        <v/>
      </c>
      <c r="D63" s="25" t="str">
        <f t="shared" si="7"/>
        <v/>
      </c>
      <c r="E63" s="26" t="e">
        <f t="shared" si="1"/>
        <v>#VALUE!</v>
      </c>
      <c r="F63" s="25" t="e">
        <f t="shared" si="2"/>
        <v>#VALUE!</v>
      </c>
      <c r="G63" s="25" t="str">
        <f t="shared" si="5"/>
        <v/>
      </c>
      <c r="H63" s="25" t="str">
        <f t="shared" si="6"/>
        <v/>
      </c>
      <c r="I63" s="25" t="e">
        <f t="shared" si="3"/>
        <v>#VALUE!</v>
      </c>
      <c r="J63" s="25">
        <f>SUM($H$14:$H63)</f>
        <v>0</v>
      </c>
      <c r="K63" s="20"/>
      <c r="L63" s="20"/>
    </row>
    <row r="64" spans="1:12" x14ac:dyDescent="0.25">
      <c r="A64" s="23" t="str">
        <f>IF(Values_Entered,A63+1,"")</f>
        <v/>
      </c>
      <c r="B64" s="24" t="str">
        <f t="shared" si="0"/>
        <v/>
      </c>
      <c r="C64" s="25" t="str">
        <f t="shared" si="4"/>
        <v/>
      </c>
      <c r="D64" s="25" t="str">
        <f t="shared" si="7"/>
        <v/>
      </c>
      <c r="E64" s="26" t="e">
        <f t="shared" si="1"/>
        <v>#VALUE!</v>
      </c>
      <c r="F64" s="25" t="e">
        <f t="shared" si="2"/>
        <v>#VALUE!</v>
      </c>
      <c r="G64" s="25" t="str">
        <f t="shared" si="5"/>
        <v/>
      </c>
      <c r="H64" s="25" t="str">
        <f t="shared" si="6"/>
        <v/>
      </c>
      <c r="I64" s="25" t="e">
        <f t="shared" si="3"/>
        <v>#VALUE!</v>
      </c>
      <c r="J64" s="25">
        <f>SUM($H$14:$H64)</f>
        <v>0</v>
      </c>
      <c r="K64" s="20"/>
      <c r="L64" s="20"/>
    </row>
    <row r="65" spans="1:12" x14ac:dyDescent="0.25">
      <c r="A65" s="23" t="str">
        <f>IF(Values_Entered,A64+1,"")</f>
        <v/>
      </c>
      <c r="B65" s="24" t="str">
        <f t="shared" si="0"/>
        <v/>
      </c>
      <c r="C65" s="25" t="str">
        <f t="shared" si="4"/>
        <v/>
      </c>
      <c r="D65" s="25" t="str">
        <f t="shared" si="7"/>
        <v/>
      </c>
      <c r="E65" s="26" t="e">
        <f t="shared" si="1"/>
        <v>#VALUE!</v>
      </c>
      <c r="F65" s="25" t="e">
        <f t="shared" si="2"/>
        <v>#VALUE!</v>
      </c>
      <c r="G65" s="25" t="str">
        <f t="shared" si="5"/>
        <v/>
      </c>
      <c r="H65" s="25" t="str">
        <f t="shared" si="6"/>
        <v/>
      </c>
      <c r="I65" s="25" t="e">
        <f t="shared" si="3"/>
        <v>#VALUE!</v>
      </c>
      <c r="J65" s="25">
        <f>SUM($H$14:$H65)</f>
        <v>0</v>
      </c>
      <c r="K65" s="20"/>
      <c r="L65" s="20"/>
    </row>
    <row r="66" spans="1:12" x14ac:dyDescent="0.25">
      <c r="A66" s="23" t="str">
        <f>IF(Values_Entered,A65+1,"")</f>
        <v/>
      </c>
      <c r="B66" s="24" t="str">
        <f t="shared" si="0"/>
        <v/>
      </c>
      <c r="C66" s="25" t="str">
        <f t="shared" si="4"/>
        <v/>
      </c>
      <c r="D66" s="25" t="str">
        <f t="shared" si="7"/>
        <v/>
      </c>
      <c r="E66" s="26" t="e">
        <f t="shared" si="1"/>
        <v>#VALUE!</v>
      </c>
      <c r="F66" s="25" t="e">
        <f t="shared" si="2"/>
        <v>#VALUE!</v>
      </c>
      <c r="G66" s="25" t="str">
        <f t="shared" si="5"/>
        <v/>
      </c>
      <c r="H66" s="25" t="str">
        <f t="shared" si="6"/>
        <v/>
      </c>
      <c r="I66" s="25" t="e">
        <f t="shared" si="3"/>
        <v>#VALUE!</v>
      </c>
      <c r="J66" s="25">
        <f>SUM($H$14:$H66)</f>
        <v>0</v>
      </c>
      <c r="K66" s="20"/>
      <c r="L66" s="20"/>
    </row>
    <row r="67" spans="1:12" x14ac:dyDescent="0.25">
      <c r="A67" s="23" t="str">
        <f>IF(Values_Entered,A66+1,"")</f>
        <v/>
      </c>
      <c r="B67" s="24" t="str">
        <f t="shared" si="0"/>
        <v/>
      </c>
      <c r="C67" s="25" t="str">
        <f t="shared" si="4"/>
        <v/>
      </c>
      <c r="D67" s="25" t="str">
        <f t="shared" si="7"/>
        <v/>
      </c>
      <c r="E67" s="26" t="e">
        <f t="shared" si="1"/>
        <v>#VALUE!</v>
      </c>
      <c r="F67" s="25" t="e">
        <f t="shared" si="2"/>
        <v>#VALUE!</v>
      </c>
      <c r="G67" s="25" t="str">
        <f t="shared" si="5"/>
        <v/>
      </c>
      <c r="H67" s="25" t="str">
        <f t="shared" si="6"/>
        <v/>
      </c>
      <c r="I67" s="25" t="e">
        <f t="shared" si="3"/>
        <v>#VALUE!</v>
      </c>
      <c r="J67" s="25">
        <f>SUM($H$14:$H67)</f>
        <v>0</v>
      </c>
      <c r="K67" s="20"/>
      <c r="L67" s="20"/>
    </row>
    <row r="68" spans="1:12" x14ac:dyDescent="0.25">
      <c r="A68" s="23" t="str">
        <f>IF(Values_Entered,A67+1,"")</f>
        <v/>
      </c>
      <c r="B68" s="24" t="str">
        <f t="shared" si="0"/>
        <v/>
      </c>
      <c r="C68" s="25" t="str">
        <f t="shared" si="4"/>
        <v/>
      </c>
      <c r="D68" s="25" t="str">
        <f t="shared" si="7"/>
        <v/>
      </c>
      <c r="E68" s="26" t="e">
        <f t="shared" si="1"/>
        <v>#VALUE!</v>
      </c>
      <c r="F68" s="25" t="e">
        <f t="shared" si="2"/>
        <v>#VALUE!</v>
      </c>
      <c r="G68" s="25" t="str">
        <f t="shared" si="5"/>
        <v/>
      </c>
      <c r="H68" s="25" t="str">
        <f t="shared" si="6"/>
        <v/>
      </c>
      <c r="I68" s="25" t="e">
        <f t="shared" si="3"/>
        <v>#VALUE!</v>
      </c>
      <c r="J68" s="25">
        <f>SUM($H$14:$H68)</f>
        <v>0</v>
      </c>
      <c r="K68" s="20"/>
      <c r="L68" s="20"/>
    </row>
    <row r="69" spans="1:12" x14ac:dyDescent="0.25">
      <c r="A69" s="23" t="str">
        <f>IF(Values_Entered,A68+1,"")</f>
        <v/>
      </c>
      <c r="B69" s="24" t="str">
        <f t="shared" si="0"/>
        <v/>
      </c>
      <c r="C69" s="25" t="str">
        <f t="shared" si="4"/>
        <v/>
      </c>
      <c r="D69" s="25" t="str">
        <f t="shared" si="7"/>
        <v/>
      </c>
      <c r="E69" s="26" t="e">
        <f t="shared" si="1"/>
        <v>#VALUE!</v>
      </c>
      <c r="F69" s="25" t="e">
        <f t="shared" si="2"/>
        <v>#VALUE!</v>
      </c>
      <c r="G69" s="25" t="str">
        <f t="shared" si="5"/>
        <v/>
      </c>
      <c r="H69" s="25" t="str">
        <f t="shared" si="6"/>
        <v/>
      </c>
      <c r="I69" s="25" t="e">
        <f t="shared" si="3"/>
        <v>#VALUE!</v>
      </c>
      <c r="J69" s="25">
        <f>SUM($H$14:$H69)</f>
        <v>0</v>
      </c>
      <c r="K69" s="20"/>
      <c r="L69" s="20"/>
    </row>
    <row r="70" spans="1:12" x14ac:dyDescent="0.25">
      <c r="A70" s="23" t="str">
        <f>IF(Values_Entered,A69+1,"")</f>
        <v/>
      </c>
      <c r="B70" s="24" t="str">
        <f t="shared" si="0"/>
        <v/>
      </c>
      <c r="C70" s="25" t="str">
        <f t="shared" si="4"/>
        <v/>
      </c>
      <c r="D70" s="25" t="str">
        <f t="shared" si="7"/>
        <v/>
      </c>
      <c r="E70" s="26" t="e">
        <f t="shared" si="1"/>
        <v>#VALUE!</v>
      </c>
      <c r="F70" s="25" t="e">
        <f t="shared" si="2"/>
        <v>#VALUE!</v>
      </c>
      <c r="G70" s="25" t="str">
        <f t="shared" si="5"/>
        <v/>
      </c>
      <c r="H70" s="25" t="str">
        <f t="shared" si="6"/>
        <v/>
      </c>
      <c r="I70" s="25" t="e">
        <f t="shared" si="3"/>
        <v>#VALUE!</v>
      </c>
      <c r="J70" s="25">
        <f>SUM($H$14:$H70)</f>
        <v>0</v>
      </c>
      <c r="K70" s="20"/>
      <c r="L70" s="20"/>
    </row>
    <row r="71" spans="1:12" x14ac:dyDescent="0.25">
      <c r="A71" s="23" t="str">
        <f>IF(Values_Entered,A70+1,"")</f>
        <v/>
      </c>
      <c r="B71" s="24" t="str">
        <f t="shared" si="0"/>
        <v/>
      </c>
      <c r="C71" s="25" t="str">
        <f t="shared" si="4"/>
        <v/>
      </c>
      <c r="D71" s="25" t="str">
        <f t="shared" si="7"/>
        <v/>
      </c>
      <c r="E71" s="26" t="e">
        <f t="shared" si="1"/>
        <v>#VALUE!</v>
      </c>
      <c r="F71" s="25" t="e">
        <f t="shared" si="2"/>
        <v>#VALUE!</v>
      </c>
      <c r="G71" s="25" t="str">
        <f t="shared" si="5"/>
        <v/>
      </c>
      <c r="H71" s="25" t="str">
        <f t="shared" si="6"/>
        <v/>
      </c>
      <c r="I71" s="25" t="e">
        <f t="shared" si="3"/>
        <v>#VALUE!</v>
      </c>
      <c r="J71" s="25">
        <f>SUM($H$14:$H71)</f>
        <v>0</v>
      </c>
      <c r="K71" s="20"/>
      <c r="L71" s="20"/>
    </row>
    <row r="72" spans="1:12" x14ac:dyDescent="0.25">
      <c r="A72" s="23" t="str">
        <f>IF(Values_Entered,A71+1,"")</f>
        <v/>
      </c>
      <c r="B72" s="24" t="str">
        <f t="shared" si="0"/>
        <v/>
      </c>
      <c r="C72" s="25" t="str">
        <f t="shared" si="4"/>
        <v/>
      </c>
      <c r="D72" s="25" t="str">
        <f t="shared" si="7"/>
        <v/>
      </c>
      <c r="E72" s="26" t="e">
        <f t="shared" si="1"/>
        <v>#VALUE!</v>
      </c>
      <c r="F72" s="25" t="e">
        <f t="shared" si="2"/>
        <v>#VALUE!</v>
      </c>
      <c r="G72" s="25" t="str">
        <f t="shared" si="5"/>
        <v/>
      </c>
      <c r="H72" s="25" t="str">
        <f t="shared" si="6"/>
        <v/>
      </c>
      <c r="I72" s="25" t="e">
        <f t="shared" si="3"/>
        <v>#VALUE!</v>
      </c>
      <c r="J72" s="25">
        <f>SUM($H$14:$H72)</f>
        <v>0</v>
      </c>
      <c r="K72" s="20"/>
      <c r="L72" s="20"/>
    </row>
    <row r="73" spans="1:12" x14ac:dyDescent="0.25">
      <c r="A73" s="23" t="str">
        <f>IF(Values_Entered,A72+1,"")</f>
        <v/>
      </c>
      <c r="B73" s="24" t="str">
        <f t="shared" si="0"/>
        <v/>
      </c>
      <c r="C73" s="25" t="str">
        <f t="shared" si="4"/>
        <v/>
      </c>
      <c r="D73" s="25" t="str">
        <f t="shared" si="7"/>
        <v/>
      </c>
      <c r="E73" s="26" t="e">
        <f t="shared" si="1"/>
        <v>#VALUE!</v>
      </c>
      <c r="F73" s="25" t="e">
        <f t="shared" si="2"/>
        <v>#VALUE!</v>
      </c>
      <c r="G73" s="25" t="str">
        <f t="shared" si="5"/>
        <v/>
      </c>
      <c r="H73" s="25" t="str">
        <f t="shared" si="6"/>
        <v/>
      </c>
      <c r="I73" s="25" t="e">
        <f t="shared" si="3"/>
        <v>#VALUE!</v>
      </c>
      <c r="J73" s="25">
        <f>SUM($H$14:$H73)</f>
        <v>0</v>
      </c>
      <c r="K73" s="20"/>
      <c r="L73" s="20"/>
    </row>
    <row r="74" spans="1:12" x14ac:dyDescent="0.25">
      <c r="A74" s="23" t="str">
        <f>IF(Values_Entered,A73+1,"")</f>
        <v/>
      </c>
      <c r="B74" s="24" t="str">
        <f t="shared" si="0"/>
        <v/>
      </c>
      <c r="C74" s="25" t="str">
        <f t="shared" si="4"/>
        <v/>
      </c>
      <c r="D74" s="25" t="str">
        <f t="shared" si="7"/>
        <v/>
      </c>
      <c r="E74" s="26" t="e">
        <f t="shared" si="1"/>
        <v>#VALUE!</v>
      </c>
      <c r="F74" s="25" t="e">
        <f t="shared" si="2"/>
        <v>#VALUE!</v>
      </c>
      <c r="G74" s="25" t="str">
        <f t="shared" si="5"/>
        <v/>
      </c>
      <c r="H74" s="25" t="str">
        <f t="shared" si="6"/>
        <v/>
      </c>
      <c r="I74" s="25" t="e">
        <f t="shared" si="3"/>
        <v>#VALUE!</v>
      </c>
      <c r="J74" s="25">
        <f>SUM($H$14:$H74)</f>
        <v>0</v>
      </c>
      <c r="K74" s="20"/>
      <c r="L74" s="20"/>
    </row>
    <row r="75" spans="1:12" x14ac:dyDescent="0.25">
      <c r="A75" s="23" t="str">
        <f>IF(Values_Entered,A74+1,"")</f>
        <v/>
      </c>
      <c r="B75" s="24" t="str">
        <f t="shared" si="0"/>
        <v/>
      </c>
      <c r="C75" s="25" t="str">
        <f t="shared" si="4"/>
        <v/>
      </c>
      <c r="D75" s="25" t="str">
        <f t="shared" si="7"/>
        <v/>
      </c>
      <c r="E75" s="26" t="e">
        <f t="shared" si="1"/>
        <v>#VALUE!</v>
      </c>
      <c r="F75" s="25" t="e">
        <f t="shared" si="2"/>
        <v>#VALUE!</v>
      </c>
      <c r="G75" s="25" t="str">
        <f t="shared" si="5"/>
        <v/>
      </c>
      <c r="H75" s="25" t="str">
        <f t="shared" si="6"/>
        <v/>
      </c>
      <c r="I75" s="25" t="e">
        <f t="shared" si="3"/>
        <v>#VALUE!</v>
      </c>
      <c r="J75" s="25">
        <f>SUM($H$14:$H75)</f>
        <v>0</v>
      </c>
      <c r="K75" s="20"/>
      <c r="L75" s="20"/>
    </row>
    <row r="76" spans="1:12" x14ac:dyDescent="0.25">
      <c r="A76" s="23" t="str">
        <f>IF(Values_Entered,A75+1,"")</f>
        <v/>
      </c>
      <c r="B76" s="24" t="str">
        <f t="shared" si="0"/>
        <v/>
      </c>
      <c r="C76" s="25" t="str">
        <f t="shared" si="4"/>
        <v/>
      </c>
      <c r="D76" s="25" t="str">
        <f t="shared" si="7"/>
        <v/>
      </c>
      <c r="E76" s="26" t="e">
        <f t="shared" si="1"/>
        <v>#VALUE!</v>
      </c>
      <c r="F76" s="25" t="e">
        <f t="shared" si="2"/>
        <v>#VALUE!</v>
      </c>
      <c r="G76" s="25" t="str">
        <f t="shared" si="5"/>
        <v/>
      </c>
      <c r="H76" s="25" t="str">
        <f t="shared" si="6"/>
        <v/>
      </c>
      <c r="I76" s="25" t="e">
        <f t="shared" si="3"/>
        <v>#VALUE!</v>
      </c>
      <c r="J76" s="25">
        <f>SUM($H$14:$H76)</f>
        <v>0</v>
      </c>
      <c r="K76" s="20"/>
      <c r="L76" s="20"/>
    </row>
    <row r="77" spans="1:12" x14ac:dyDescent="0.25">
      <c r="A77" s="23" t="str">
        <f>IF(Values_Entered,A76+1,"")</f>
        <v/>
      </c>
      <c r="B77" s="24" t="str">
        <f t="shared" si="0"/>
        <v/>
      </c>
      <c r="C77" s="25" t="str">
        <f t="shared" si="4"/>
        <v/>
      </c>
      <c r="D77" s="25" t="str">
        <f t="shared" si="7"/>
        <v/>
      </c>
      <c r="E77" s="26" t="e">
        <f t="shared" si="1"/>
        <v>#VALUE!</v>
      </c>
      <c r="F77" s="25" t="e">
        <f t="shared" si="2"/>
        <v>#VALUE!</v>
      </c>
      <c r="G77" s="25" t="str">
        <f t="shared" si="5"/>
        <v/>
      </c>
      <c r="H77" s="25" t="str">
        <f t="shared" si="6"/>
        <v/>
      </c>
      <c r="I77" s="25" t="e">
        <f t="shared" si="3"/>
        <v>#VALUE!</v>
      </c>
      <c r="J77" s="25">
        <f>SUM($H$14:$H77)</f>
        <v>0</v>
      </c>
      <c r="K77" s="20"/>
      <c r="L77" s="20"/>
    </row>
    <row r="78" spans="1:12" x14ac:dyDescent="0.25">
      <c r="A78" s="23" t="str">
        <f>IF(Values_Entered,A77+1,"")</f>
        <v/>
      </c>
      <c r="B78" s="24" t="str">
        <f t="shared" ref="B78:B141" si="8">IF(Pay_Num&lt;&gt;"",DATE(YEAR(Loan_Start),MONTH(Loan_Start)+(Pay_Num)*12/Num_Pmt_Per_Year,DAY(Loan_Start)),"")</f>
        <v/>
      </c>
      <c r="C78" s="25" t="str">
        <f t="shared" si="4"/>
        <v/>
      </c>
      <c r="D78" s="25" t="str">
        <f t="shared" si="7"/>
        <v/>
      </c>
      <c r="E78" s="26" t="e">
        <f t="shared" ref="E78:E141" si="9">IF(AND(Pay_Num&lt;&gt;"",Sched_Pay+Scheduled_Extra_Payments&lt;Beg_Bal),Scheduled_Extra_Payments,IF(AND(Pay_Num&lt;&gt;"",Beg_Bal-Sched_Pay&gt;0),Beg_Bal-Sched_Pay,IF(Pay_Num&lt;&gt;"",0,"")))</f>
        <v>#VALUE!</v>
      </c>
      <c r="F78" s="25" t="e">
        <f t="shared" ref="F78:F141" si="10">IF(AND(Pay_Num&lt;&gt;"",Sched_Pay+Extra_Pay&lt;Beg_Bal),Sched_Pay+Extra_Pay,IF(Pay_Num&lt;&gt;"",Beg_Bal,""))</f>
        <v>#VALUE!</v>
      </c>
      <c r="G78" s="25" t="str">
        <f t="shared" si="5"/>
        <v/>
      </c>
      <c r="H78" s="25" t="str">
        <f t="shared" si="6"/>
        <v/>
      </c>
      <c r="I78" s="25" t="e">
        <f t="shared" ref="I78:I141" si="11">IF(AND(Pay_Num&lt;&gt;"",Sched_Pay+Extra_Pay&lt;Beg_Bal),Beg_Bal-Princ,IF(Pay_Num&lt;&gt;"",0,""))</f>
        <v>#VALUE!</v>
      </c>
      <c r="J78" s="25">
        <f>SUM($H$14:$H78)</f>
        <v>0</v>
      </c>
      <c r="K78" s="20"/>
      <c r="L78" s="20"/>
    </row>
    <row r="79" spans="1:12" x14ac:dyDescent="0.25">
      <c r="A79" s="23" t="str">
        <f>IF(Values_Entered,A78+1,"")</f>
        <v/>
      </c>
      <c r="B79" s="24" t="str">
        <f t="shared" si="8"/>
        <v/>
      </c>
      <c r="C79" s="25" t="str">
        <f t="shared" ref="C79:C142" si="12">IF(Pay_Num&lt;&gt;"",I78,"")</f>
        <v/>
      </c>
      <c r="D79" s="25" t="str">
        <f t="shared" si="7"/>
        <v/>
      </c>
      <c r="E79" s="26" t="e">
        <f t="shared" si="9"/>
        <v>#VALUE!</v>
      </c>
      <c r="F79" s="25" t="e">
        <f t="shared" si="10"/>
        <v>#VALUE!</v>
      </c>
      <c r="G79" s="25" t="str">
        <f t="shared" ref="G79:G142" si="13">IF(Pay_Num&lt;&gt;"",Total_Pay-Int,"")</f>
        <v/>
      </c>
      <c r="H79" s="25" t="str">
        <f t="shared" ref="H79:H142" si="14">IF(Pay_Num&lt;&gt;"",Beg_Bal*Interest_Rate/Num_Pmt_Per_Year,"")</f>
        <v/>
      </c>
      <c r="I79" s="25" t="e">
        <f t="shared" si="11"/>
        <v>#VALUE!</v>
      </c>
      <c r="J79" s="25">
        <f>SUM($H$14:$H79)</f>
        <v>0</v>
      </c>
      <c r="K79" s="20"/>
      <c r="L79" s="20"/>
    </row>
    <row r="80" spans="1:12" x14ac:dyDescent="0.25">
      <c r="A80" s="23" t="str">
        <f>IF(Values_Entered,A79+1,"")</f>
        <v/>
      </c>
      <c r="B80" s="24" t="str">
        <f t="shared" si="8"/>
        <v/>
      </c>
      <c r="C80" s="25" t="str">
        <f t="shared" si="12"/>
        <v/>
      </c>
      <c r="D80" s="25" t="str">
        <f t="shared" ref="D80:D143" si="15">IF(Pay_Num&lt;&gt;"",Scheduled_Monthly_Payment,"")</f>
        <v/>
      </c>
      <c r="E80" s="26" t="e">
        <f t="shared" si="9"/>
        <v>#VALUE!</v>
      </c>
      <c r="F80" s="25" t="e">
        <f t="shared" si="10"/>
        <v>#VALUE!</v>
      </c>
      <c r="G80" s="25" t="str">
        <f t="shared" si="13"/>
        <v/>
      </c>
      <c r="H80" s="25" t="str">
        <f t="shared" si="14"/>
        <v/>
      </c>
      <c r="I80" s="25" t="e">
        <f t="shared" si="11"/>
        <v>#VALUE!</v>
      </c>
      <c r="J80" s="25">
        <f>SUM($H$14:$H80)</f>
        <v>0</v>
      </c>
      <c r="K80" s="20"/>
      <c r="L80" s="20"/>
    </row>
    <row r="81" spans="1:12" x14ac:dyDescent="0.25">
      <c r="A81" s="23" t="str">
        <f>IF(Values_Entered,A80+1,"")</f>
        <v/>
      </c>
      <c r="B81" s="24" t="str">
        <f t="shared" si="8"/>
        <v/>
      </c>
      <c r="C81" s="25" t="str">
        <f t="shared" si="12"/>
        <v/>
      </c>
      <c r="D81" s="25" t="str">
        <f t="shared" si="15"/>
        <v/>
      </c>
      <c r="E81" s="26" t="e">
        <f t="shared" si="9"/>
        <v>#VALUE!</v>
      </c>
      <c r="F81" s="25" t="e">
        <f t="shared" si="10"/>
        <v>#VALUE!</v>
      </c>
      <c r="G81" s="25" t="str">
        <f t="shared" si="13"/>
        <v/>
      </c>
      <c r="H81" s="25" t="str">
        <f t="shared" si="14"/>
        <v/>
      </c>
      <c r="I81" s="25" t="e">
        <f t="shared" si="11"/>
        <v>#VALUE!</v>
      </c>
      <c r="J81" s="25">
        <f>SUM($H$14:$H81)</f>
        <v>0</v>
      </c>
      <c r="K81" s="20"/>
      <c r="L81" s="20"/>
    </row>
    <row r="82" spans="1:12" x14ac:dyDescent="0.25">
      <c r="A82" s="23" t="str">
        <f>IF(Values_Entered,A81+1,"")</f>
        <v/>
      </c>
      <c r="B82" s="24" t="str">
        <f t="shared" si="8"/>
        <v/>
      </c>
      <c r="C82" s="25" t="str">
        <f t="shared" si="12"/>
        <v/>
      </c>
      <c r="D82" s="25" t="str">
        <f t="shared" si="15"/>
        <v/>
      </c>
      <c r="E82" s="26" t="e">
        <f t="shared" si="9"/>
        <v>#VALUE!</v>
      </c>
      <c r="F82" s="25" t="e">
        <f t="shared" si="10"/>
        <v>#VALUE!</v>
      </c>
      <c r="G82" s="25" t="str">
        <f t="shared" si="13"/>
        <v/>
      </c>
      <c r="H82" s="25" t="str">
        <f t="shared" si="14"/>
        <v/>
      </c>
      <c r="I82" s="25" t="e">
        <f t="shared" si="11"/>
        <v>#VALUE!</v>
      </c>
      <c r="J82" s="25">
        <f>SUM($H$14:$H82)</f>
        <v>0</v>
      </c>
      <c r="K82" s="20"/>
      <c r="L82" s="20"/>
    </row>
    <row r="83" spans="1:12" x14ac:dyDescent="0.25">
      <c r="A83" s="23" t="str">
        <f>IF(Values_Entered,A82+1,"")</f>
        <v/>
      </c>
      <c r="B83" s="24" t="str">
        <f t="shared" si="8"/>
        <v/>
      </c>
      <c r="C83" s="25" t="str">
        <f t="shared" si="12"/>
        <v/>
      </c>
      <c r="D83" s="25" t="str">
        <f t="shared" si="15"/>
        <v/>
      </c>
      <c r="E83" s="26" t="e">
        <f t="shared" si="9"/>
        <v>#VALUE!</v>
      </c>
      <c r="F83" s="25" t="e">
        <f t="shared" si="10"/>
        <v>#VALUE!</v>
      </c>
      <c r="G83" s="25" t="str">
        <f t="shared" si="13"/>
        <v/>
      </c>
      <c r="H83" s="25" t="str">
        <f t="shared" si="14"/>
        <v/>
      </c>
      <c r="I83" s="25" t="e">
        <f t="shared" si="11"/>
        <v>#VALUE!</v>
      </c>
      <c r="J83" s="25">
        <f>SUM($H$14:$H83)</f>
        <v>0</v>
      </c>
      <c r="K83" s="20"/>
      <c r="L83" s="20"/>
    </row>
    <row r="84" spans="1:12" x14ac:dyDescent="0.25">
      <c r="A84" s="23" t="str">
        <f>IF(Values_Entered,A83+1,"")</f>
        <v/>
      </c>
      <c r="B84" s="24" t="str">
        <f t="shared" si="8"/>
        <v/>
      </c>
      <c r="C84" s="25" t="str">
        <f t="shared" si="12"/>
        <v/>
      </c>
      <c r="D84" s="25" t="str">
        <f t="shared" si="15"/>
        <v/>
      </c>
      <c r="E84" s="26" t="e">
        <f t="shared" si="9"/>
        <v>#VALUE!</v>
      </c>
      <c r="F84" s="25" t="e">
        <f t="shared" si="10"/>
        <v>#VALUE!</v>
      </c>
      <c r="G84" s="25" t="str">
        <f t="shared" si="13"/>
        <v/>
      </c>
      <c r="H84" s="25" t="str">
        <f t="shared" si="14"/>
        <v/>
      </c>
      <c r="I84" s="25" t="e">
        <f t="shared" si="11"/>
        <v>#VALUE!</v>
      </c>
      <c r="J84" s="25">
        <f>SUM($H$14:$H84)</f>
        <v>0</v>
      </c>
      <c r="K84" s="20"/>
      <c r="L84" s="20"/>
    </row>
    <row r="85" spans="1:12" x14ac:dyDescent="0.25">
      <c r="A85" s="23" t="str">
        <f>IF(Values_Entered,A84+1,"")</f>
        <v/>
      </c>
      <c r="B85" s="24" t="str">
        <f t="shared" si="8"/>
        <v/>
      </c>
      <c r="C85" s="25" t="str">
        <f t="shared" si="12"/>
        <v/>
      </c>
      <c r="D85" s="25" t="str">
        <f t="shared" si="15"/>
        <v/>
      </c>
      <c r="E85" s="26" t="e">
        <f t="shared" si="9"/>
        <v>#VALUE!</v>
      </c>
      <c r="F85" s="25" t="e">
        <f t="shared" si="10"/>
        <v>#VALUE!</v>
      </c>
      <c r="G85" s="25" t="str">
        <f t="shared" si="13"/>
        <v/>
      </c>
      <c r="H85" s="25" t="str">
        <f t="shared" si="14"/>
        <v/>
      </c>
      <c r="I85" s="25" t="e">
        <f t="shared" si="11"/>
        <v>#VALUE!</v>
      </c>
      <c r="J85" s="25">
        <f>SUM($H$14:$H85)</f>
        <v>0</v>
      </c>
      <c r="K85" s="20"/>
      <c r="L85" s="20"/>
    </row>
    <row r="86" spans="1:12" x14ac:dyDescent="0.25">
      <c r="A86" s="23" t="str">
        <f>IF(Values_Entered,A85+1,"")</f>
        <v/>
      </c>
      <c r="B86" s="24" t="str">
        <f t="shared" si="8"/>
        <v/>
      </c>
      <c r="C86" s="25" t="str">
        <f t="shared" si="12"/>
        <v/>
      </c>
      <c r="D86" s="25" t="str">
        <f t="shared" si="15"/>
        <v/>
      </c>
      <c r="E86" s="26" t="e">
        <f t="shared" si="9"/>
        <v>#VALUE!</v>
      </c>
      <c r="F86" s="25" t="e">
        <f t="shared" si="10"/>
        <v>#VALUE!</v>
      </c>
      <c r="G86" s="25" t="str">
        <f t="shared" si="13"/>
        <v/>
      </c>
      <c r="H86" s="25" t="str">
        <f t="shared" si="14"/>
        <v/>
      </c>
      <c r="I86" s="25" t="e">
        <f t="shared" si="11"/>
        <v>#VALUE!</v>
      </c>
      <c r="J86" s="25">
        <f>SUM($H$14:$H86)</f>
        <v>0</v>
      </c>
      <c r="K86" s="20"/>
      <c r="L86" s="20"/>
    </row>
    <row r="87" spans="1:12" x14ac:dyDescent="0.25">
      <c r="A87" s="23" t="str">
        <f>IF(Values_Entered,A86+1,"")</f>
        <v/>
      </c>
      <c r="B87" s="24" t="str">
        <f t="shared" si="8"/>
        <v/>
      </c>
      <c r="C87" s="25" t="str">
        <f t="shared" si="12"/>
        <v/>
      </c>
      <c r="D87" s="25" t="str">
        <f t="shared" si="15"/>
        <v/>
      </c>
      <c r="E87" s="26" t="e">
        <f t="shared" si="9"/>
        <v>#VALUE!</v>
      </c>
      <c r="F87" s="25" t="e">
        <f t="shared" si="10"/>
        <v>#VALUE!</v>
      </c>
      <c r="G87" s="25" t="str">
        <f t="shared" si="13"/>
        <v/>
      </c>
      <c r="H87" s="25" t="str">
        <f t="shared" si="14"/>
        <v/>
      </c>
      <c r="I87" s="25" t="e">
        <f t="shared" si="11"/>
        <v>#VALUE!</v>
      </c>
      <c r="J87" s="25">
        <f>SUM($H$14:$H87)</f>
        <v>0</v>
      </c>
      <c r="K87" s="20"/>
      <c r="L87" s="20"/>
    </row>
    <row r="88" spans="1:12" x14ac:dyDescent="0.25">
      <c r="A88" s="23" t="str">
        <f>IF(Values_Entered,A87+1,"")</f>
        <v/>
      </c>
      <c r="B88" s="24" t="str">
        <f t="shared" si="8"/>
        <v/>
      </c>
      <c r="C88" s="25" t="str">
        <f t="shared" si="12"/>
        <v/>
      </c>
      <c r="D88" s="25" t="str">
        <f t="shared" si="15"/>
        <v/>
      </c>
      <c r="E88" s="26" t="e">
        <f t="shared" si="9"/>
        <v>#VALUE!</v>
      </c>
      <c r="F88" s="25" t="e">
        <f t="shared" si="10"/>
        <v>#VALUE!</v>
      </c>
      <c r="G88" s="25" t="str">
        <f t="shared" si="13"/>
        <v/>
      </c>
      <c r="H88" s="25" t="str">
        <f t="shared" si="14"/>
        <v/>
      </c>
      <c r="I88" s="25" t="e">
        <f t="shared" si="11"/>
        <v>#VALUE!</v>
      </c>
      <c r="J88" s="25">
        <f>SUM($H$14:$H88)</f>
        <v>0</v>
      </c>
      <c r="K88" s="20"/>
      <c r="L88" s="20"/>
    </row>
    <row r="89" spans="1:12" x14ac:dyDescent="0.25">
      <c r="A89" s="23" t="str">
        <f>IF(Values_Entered,A88+1,"")</f>
        <v/>
      </c>
      <c r="B89" s="24" t="str">
        <f t="shared" si="8"/>
        <v/>
      </c>
      <c r="C89" s="25" t="str">
        <f t="shared" si="12"/>
        <v/>
      </c>
      <c r="D89" s="25" t="str">
        <f t="shared" si="15"/>
        <v/>
      </c>
      <c r="E89" s="26" t="e">
        <f t="shared" si="9"/>
        <v>#VALUE!</v>
      </c>
      <c r="F89" s="25" t="e">
        <f t="shared" si="10"/>
        <v>#VALUE!</v>
      </c>
      <c r="G89" s="25" t="str">
        <f t="shared" si="13"/>
        <v/>
      </c>
      <c r="H89" s="25" t="str">
        <f t="shared" si="14"/>
        <v/>
      </c>
      <c r="I89" s="25" t="e">
        <f t="shared" si="11"/>
        <v>#VALUE!</v>
      </c>
      <c r="J89" s="25">
        <f>SUM($H$14:$H89)</f>
        <v>0</v>
      </c>
      <c r="K89" s="20"/>
      <c r="L89" s="20"/>
    </row>
    <row r="90" spans="1:12" x14ac:dyDescent="0.25">
      <c r="A90" s="23" t="str">
        <f>IF(Values_Entered,A89+1,"")</f>
        <v/>
      </c>
      <c r="B90" s="24" t="str">
        <f t="shared" si="8"/>
        <v/>
      </c>
      <c r="C90" s="25" t="str">
        <f t="shared" si="12"/>
        <v/>
      </c>
      <c r="D90" s="25" t="str">
        <f t="shared" si="15"/>
        <v/>
      </c>
      <c r="E90" s="26" t="e">
        <f t="shared" si="9"/>
        <v>#VALUE!</v>
      </c>
      <c r="F90" s="25" t="e">
        <f t="shared" si="10"/>
        <v>#VALUE!</v>
      </c>
      <c r="G90" s="25" t="str">
        <f t="shared" si="13"/>
        <v/>
      </c>
      <c r="H90" s="25" t="str">
        <f t="shared" si="14"/>
        <v/>
      </c>
      <c r="I90" s="25" t="e">
        <f t="shared" si="11"/>
        <v>#VALUE!</v>
      </c>
      <c r="J90" s="25">
        <f>SUM($H$14:$H90)</f>
        <v>0</v>
      </c>
      <c r="K90" s="20"/>
      <c r="L90" s="20"/>
    </row>
    <row r="91" spans="1:12" x14ac:dyDescent="0.25">
      <c r="A91" s="23" t="str">
        <f>IF(Values_Entered,A90+1,"")</f>
        <v/>
      </c>
      <c r="B91" s="24" t="str">
        <f t="shared" si="8"/>
        <v/>
      </c>
      <c r="C91" s="25" t="str">
        <f t="shared" si="12"/>
        <v/>
      </c>
      <c r="D91" s="25" t="str">
        <f t="shared" si="15"/>
        <v/>
      </c>
      <c r="E91" s="26" t="e">
        <f t="shared" si="9"/>
        <v>#VALUE!</v>
      </c>
      <c r="F91" s="25" t="e">
        <f t="shared" si="10"/>
        <v>#VALUE!</v>
      </c>
      <c r="G91" s="25" t="str">
        <f t="shared" si="13"/>
        <v/>
      </c>
      <c r="H91" s="25" t="str">
        <f t="shared" si="14"/>
        <v/>
      </c>
      <c r="I91" s="25" t="e">
        <f t="shared" si="11"/>
        <v>#VALUE!</v>
      </c>
      <c r="J91" s="25">
        <f>SUM($H$14:$H91)</f>
        <v>0</v>
      </c>
      <c r="K91" s="20"/>
      <c r="L91" s="20"/>
    </row>
    <row r="92" spans="1:12" x14ac:dyDescent="0.25">
      <c r="A92" s="23" t="str">
        <f>IF(Values_Entered,A91+1,"")</f>
        <v/>
      </c>
      <c r="B92" s="24" t="str">
        <f t="shared" si="8"/>
        <v/>
      </c>
      <c r="C92" s="25" t="str">
        <f t="shared" si="12"/>
        <v/>
      </c>
      <c r="D92" s="25" t="str">
        <f t="shared" si="15"/>
        <v/>
      </c>
      <c r="E92" s="26" t="e">
        <f t="shared" si="9"/>
        <v>#VALUE!</v>
      </c>
      <c r="F92" s="25" t="e">
        <f t="shared" si="10"/>
        <v>#VALUE!</v>
      </c>
      <c r="G92" s="25" t="str">
        <f t="shared" si="13"/>
        <v/>
      </c>
      <c r="H92" s="25" t="str">
        <f t="shared" si="14"/>
        <v/>
      </c>
      <c r="I92" s="25" t="e">
        <f t="shared" si="11"/>
        <v>#VALUE!</v>
      </c>
      <c r="J92" s="25">
        <f>SUM($H$14:$H92)</f>
        <v>0</v>
      </c>
      <c r="K92" s="20"/>
      <c r="L92" s="20"/>
    </row>
    <row r="93" spans="1:12" x14ac:dyDescent="0.25">
      <c r="A93" s="23" t="str">
        <f>IF(Values_Entered,A92+1,"")</f>
        <v/>
      </c>
      <c r="B93" s="24" t="str">
        <f t="shared" si="8"/>
        <v/>
      </c>
      <c r="C93" s="25" t="str">
        <f t="shared" si="12"/>
        <v/>
      </c>
      <c r="D93" s="25" t="str">
        <f t="shared" si="15"/>
        <v/>
      </c>
      <c r="E93" s="26" t="e">
        <f t="shared" si="9"/>
        <v>#VALUE!</v>
      </c>
      <c r="F93" s="25" t="e">
        <f t="shared" si="10"/>
        <v>#VALUE!</v>
      </c>
      <c r="G93" s="25" t="str">
        <f t="shared" si="13"/>
        <v/>
      </c>
      <c r="H93" s="25" t="str">
        <f t="shared" si="14"/>
        <v/>
      </c>
      <c r="I93" s="25" t="e">
        <f t="shared" si="11"/>
        <v>#VALUE!</v>
      </c>
      <c r="J93" s="25">
        <f>SUM($H$14:$H93)</f>
        <v>0</v>
      </c>
      <c r="K93" s="20"/>
      <c r="L93" s="20"/>
    </row>
    <row r="94" spans="1:12" x14ac:dyDescent="0.25">
      <c r="A94" s="23" t="str">
        <f>IF(Values_Entered,A93+1,"")</f>
        <v/>
      </c>
      <c r="B94" s="24" t="str">
        <f t="shared" si="8"/>
        <v/>
      </c>
      <c r="C94" s="25" t="str">
        <f t="shared" si="12"/>
        <v/>
      </c>
      <c r="D94" s="25" t="str">
        <f t="shared" si="15"/>
        <v/>
      </c>
      <c r="E94" s="26" t="e">
        <f t="shared" si="9"/>
        <v>#VALUE!</v>
      </c>
      <c r="F94" s="25" t="e">
        <f t="shared" si="10"/>
        <v>#VALUE!</v>
      </c>
      <c r="G94" s="25" t="str">
        <f t="shared" si="13"/>
        <v/>
      </c>
      <c r="H94" s="25" t="str">
        <f t="shared" si="14"/>
        <v/>
      </c>
      <c r="I94" s="25" t="e">
        <f t="shared" si="11"/>
        <v>#VALUE!</v>
      </c>
      <c r="J94" s="25">
        <f>SUM($H$14:$H94)</f>
        <v>0</v>
      </c>
      <c r="K94" s="20"/>
      <c r="L94" s="20"/>
    </row>
    <row r="95" spans="1:12" x14ac:dyDescent="0.25">
      <c r="A95" s="23" t="str">
        <f>IF(Values_Entered,A94+1,"")</f>
        <v/>
      </c>
      <c r="B95" s="24" t="str">
        <f t="shared" si="8"/>
        <v/>
      </c>
      <c r="C95" s="25" t="str">
        <f t="shared" si="12"/>
        <v/>
      </c>
      <c r="D95" s="25" t="str">
        <f t="shared" si="15"/>
        <v/>
      </c>
      <c r="E95" s="26" t="e">
        <f t="shared" si="9"/>
        <v>#VALUE!</v>
      </c>
      <c r="F95" s="25" t="e">
        <f t="shared" si="10"/>
        <v>#VALUE!</v>
      </c>
      <c r="G95" s="25" t="str">
        <f t="shared" si="13"/>
        <v/>
      </c>
      <c r="H95" s="25" t="str">
        <f t="shared" si="14"/>
        <v/>
      </c>
      <c r="I95" s="25" t="e">
        <f t="shared" si="11"/>
        <v>#VALUE!</v>
      </c>
      <c r="J95" s="25">
        <f>SUM($H$14:$H95)</f>
        <v>0</v>
      </c>
      <c r="K95" s="20"/>
      <c r="L95" s="20"/>
    </row>
    <row r="96" spans="1:12" x14ac:dyDescent="0.25">
      <c r="A96" s="23" t="str">
        <f>IF(Values_Entered,A95+1,"")</f>
        <v/>
      </c>
      <c r="B96" s="24" t="str">
        <f t="shared" si="8"/>
        <v/>
      </c>
      <c r="C96" s="25" t="str">
        <f t="shared" si="12"/>
        <v/>
      </c>
      <c r="D96" s="25" t="str">
        <f t="shared" si="15"/>
        <v/>
      </c>
      <c r="E96" s="26" t="e">
        <f t="shared" si="9"/>
        <v>#VALUE!</v>
      </c>
      <c r="F96" s="25" t="e">
        <f t="shared" si="10"/>
        <v>#VALUE!</v>
      </c>
      <c r="G96" s="25" t="str">
        <f t="shared" si="13"/>
        <v/>
      </c>
      <c r="H96" s="25" t="str">
        <f t="shared" si="14"/>
        <v/>
      </c>
      <c r="I96" s="25" t="e">
        <f t="shared" si="11"/>
        <v>#VALUE!</v>
      </c>
      <c r="J96" s="25">
        <f>SUM($H$14:$H96)</f>
        <v>0</v>
      </c>
      <c r="K96" s="20"/>
      <c r="L96" s="20"/>
    </row>
    <row r="97" spans="1:12" x14ac:dyDescent="0.25">
      <c r="A97" s="23" t="str">
        <f>IF(Values_Entered,A96+1,"")</f>
        <v/>
      </c>
      <c r="B97" s="24" t="str">
        <f t="shared" si="8"/>
        <v/>
      </c>
      <c r="C97" s="25" t="str">
        <f t="shared" si="12"/>
        <v/>
      </c>
      <c r="D97" s="25" t="str">
        <f t="shared" si="15"/>
        <v/>
      </c>
      <c r="E97" s="26" t="e">
        <f t="shared" si="9"/>
        <v>#VALUE!</v>
      </c>
      <c r="F97" s="25" t="e">
        <f t="shared" si="10"/>
        <v>#VALUE!</v>
      </c>
      <c r="G97" s="25" t="str">
        <f t="shared" si="13"/>
        <v/>
      </c>
      <c r="H97" s="25" t="str">
        <f t="shared" si="14"/>
        <v/>
      </c>
      <c r="I97" s="25" t="e">
        <f t="shared" si="11"/>
        <v>#VALUE!</v>
      </c>
      <c r="J97" s="25">
        <f>SUM($H$14:$H97)</f>
        <v>0</v>
      </c>
      <c r="K97" s="20"/>
      <c r="L97" s="20"/>
    </row>
    <row r="98" spans="1:12" x14ac:dyDescent="0.25">
      <c r="A98" s="23" t="str">
        <f>IF(Values_Entered,A97+1,"")</f>
        <v/>
      </c>
      <c r="B98" s="24" t="str">
        <f t="shared" si="8"/>
        <v/>
      </c>
      <c r="C98" s="25" t="str">
        <f t="shared" si="12"/>
        <v/>
      </c>
      <c r="D98" s="25" t="str">
        <f t="shared" si="15"/>
        <v/>
      </c>
      <c r="E98" s="26" t="e">
        <f t="shared" si="9"/>
        <v>#VALUE!</v>
      </c>
      <c r="F98" s="25" t="e">
        <f t="shared" si="10"/>
        <v>#VALUE!</v>
      </c>
      <c r="G98" s="25" t="str">
        <f t="shared" si="13"/>
        <v/>
      </c>
      <c r="H98" s="25" t="str">
        <f t="shared" si="14"/>
        <v/>
      </c>
      <c r="I98" s="25" t="e">
        <f t="shared" si="11"/>
        <v>#VALUE!</v>
      </c>
      <c r="J98" s="25">
        <f>SUM($H$14:$H98)</f>
        <v>0</v>
      </c>
      <c r="K98" s="20"/>
      <c r="L98" s="20"/>
    </row>
    <row r="99" spans="1:12" x14ac:dyDescent="0.25">
      <c r="A99" s="23" t="str">
        <f>IF(Values_Entered,A98+1,"")</f>
        <v/>
      </c>
      <c r="B99" s="24" t="str">
        <f t="shared" si="8"/>
        <v/>
      </c>
      <c r="C99" s="25" t="str">
        <f t="shared" si="12"/>
        <v/>
      </c>
      <c r="D99" s="25" t="str">
        <f t="shared" si="15"/>
        <v/>
      </c>
      <c r="E99" s="26" t="e">
        <f t="shared" si="9"/>
        <v>#VALUE!</v>
      </c>
      <c r="F99" s="25" t="e">
        <f t="shared" si="10"/>
        <v>#VALUE!</v>
      </c>
      <c r="G99" s="25" t="str">
        <f t="shared" si="13"/>
        <v/>
      </c>
      <c r="H99" s="25" t="str">
        <f t="shared" si="14"/>
        <v/>
      </c>
      <c r="I99" s="25" t="e">
        <f t="shared" si="11"/>
        <v>#VALUE!</v>
      </c>
      <c r="J99" s="25">
        <f>SUM($H$14:$H99)</f>
        <v>0</v>
      </c>
      <c r="K99" s="20"/>
      <c r="L99" s="20"/>
    </row>
    <row r="100" spans="1:12" x14ac:dyDescent="0.25">
      <c r="A100" s="23" t="str">
        <f>IF(Values_Entered,A99+1,"")</f>
        <v/>
      </c>
      <c r="B100" s="24" t="str">
        <f t="shared" si="8"/>
        <v/>
      </c>
      <c r="C100" s="25" t="str">
        <f t="shared" si="12"/>
        <v/>
      </c>
      <c r="D100" s="25" t="str">
        <f t="shared" si="15"/>
        <v/>
      </c>
      <c r="E100" s="26" t="e">
        <f t="shared" si="9"/>
        <v>#VALUE!</v>
      </c>
      <c r="F100" s="25" t="e">
        <f t="shared" si="10"/>
        <v>#VALUE!</v>
      </c>
      <c r="G100" s="25" t="str">
        <f t="shared" si="13"/>
        <v/>
      </c>
      <c r="H100" s="25" t="str">
        <f t="shared" si="14"/>
        <v/>
      </c>
      <c r="I100" s="25" t="e">
        <f t="shared" si="11"/>
        <v>#VALUE!</v>
      </c>
      <c r="J100" s="25">
        <f>SUM($H$14:$H100)</f>
        <v>0</v>
      </c>
      <c r="K100" s="20"/>
      <c r="L100" s="20"/>
    </row>
    <row r="101" spans="1:12" x14ac:dyDescent="0.25">
      <c r="A101" s="23" t="str">
        <f>IF(Values_Entered,A100+1,"")</f>
        <v/>
      </c>
      <c r="B101" s="24" t="str">
        <f t="shared" si="8"/>
        <v/>
      </c>
      <c r="C101" s="25" t="str">
        <f t="shared" si="12"/>
        <v/>
      </c>
      <c r="D101" s="25" t="str">
        <f t="shared" si="15"/>
        <v/>
      </c>
      <c r="E101" s="26" t="e">
        <f t="shared" si="9"/>
        <v>#VALUE!</v>
      </c>
      <c r="F101" s="25" t="e">
        <f t="shared" si="10"/>
        <v>#VALUE!</v>
      </c>
      <c r="G101" s="25" t="str">
        <f t="shared" si="13"/>
        <v/>
      </c>
      <c r="H101" s="25" t="str">
        <f t="shared" si="14"/>
        <v/>
      </c>
      <c r="I101" s="25" t="e">
        <f t="shared" si="11"/>
        <v>#VALUE!</v>
      </c>
      <c r="J101" s="25">
        <f>SUM($H$14:$H101)</f>
        <v>0</v>
      </c>
      <c r="K101" s="20"/>
      <c r="L101" s="20"/>
    </row>
    <row r="102" spans="1:12" x14ac:dyDescent="0.25">
      <c r="A102" s="23" t="str">
        <f>IF(Values_Entered,A101+1,"")</f>
        <v/>
      </c>
      <c r="B102" s="24" t="str">
        <f t="shared" si="8"/>
        <v/>
      </c>
      <c r="C102" s="25" t="str">
        <f t="shared" si="12"/>
        <v/>
      </c>
      <c r="D102" s="25" t="str">
        <f t="shared" si="15"/>
        <v/>
      </c>
      <c r="E102" s="26" t="e">
        <f t="shared" si="9"/>
        <v>#VALUE!</v>
      </c>
      <c r="F102" s="25" t="e">
        <f t="shared" si="10"/>
        <v>#VALUE!</v>
      </c>
      <c r="G102" s="25" t="str">
        <f t="shared" si="13"/>
        <v/>
      </c>
      <c r="H102" s="25" t="str">
        <f t="shared" si="14"/>
        <v/>
      </c>
      <c r="I102" s="25" t="e">
        <f t="shared" si="11"/>
        <v>#VALUE!</v>
      </c>
      <c r="J102" s="25">
        <f>SUM($H$14:$H102)</f>
        <v>0</v>
      </c>
      <c r="K102" s="20"/>
      <c r="L102" s="20"/>
    </row>
    <row r="103" spans="1:12" x14ac:dyDescent="0.25">
      <c r="A103" s="23" t="str">
        <f>IF(Values_Entered,A102+1,"")</f>
        <v/>
      </c>
      <c r="B103" s="24" t="str">
        <f t="shared" si="8"/>
        <v/>
      </c>
      <c r="C103" s="25" t="str">
        <f t="shared" si="12"/>
        <v/>
      </c>
      <c r="D103" s="25" t="str">
        <f t="shared" si="15"/>
        <v/>
      </c>
      <c r="E103" s="26" t="e">
        <f t="shared" si="9"/>
        <v>#VALUE!</v>
      </c>
      <c r="F103" s="25" t="e">
        <f t="shared" si="10"/>
        <v>#VALUE!</v>
      </c>
      <c r="G103" s="25" t="str">
        <f t="shared" si="13"/>
        <v/>
      </c>
      <c r="H103" s="25" t="str">
        <f t="shared" si="14"/>
        <v/>
      </c>
      <c r="I103" s="25" t="e">
        <f t="shared" si="11"/>
        <v>#VALUE!</v>
      </c>
      <c r="J103" s="25">
        <f>SUM($H$14:$H103)</f>
        <v>0</v>
      </c>
      <c r="K103" s="20"/>
      <c r="L103" s="20"/>
    </row>
    <row r="104" spans="1:12" x14ac:dyDescent="0.25">
      <c r="A104" s="23" t="str">
        <f>IF(Values_Entered,A103+1,"")</f>
        <v/>
      </c>
      <c r="B104" s="24" t="str">
        <f t="shared" si="8"/>
        <v/>
      </c>
      <c r="C104" s="25" t="str">
        <f t="shared" si="12"/>
        <v/>
      </c>
      <c r="D104" s="25" t="str">
        <f t="shared" si="15"/>
        <v/>
      </c>
      <c r="E104" s="26" t="e">
        <f t="shared" si="9"/>
        <v>#VALUE!</v>
      </c>
      <c r="F104" s="25" t="e">
        <f t="shared" si="10"/>
        <v>#VALUE!</v>
      </c>
      <c r="G104" s="25" t="str">
        <f t="shared" si="13"/>
        <v/>
      </c>
      <c r="H104" s="25" t="str">
        <f t="shared" si="14"/>
        <v/>
      </c>
      <c r="I104" s="25" t="e">
        <f t="shared" si="11"/>
        <v>#VALUE!</v>
      </c>
      <c r="J104" s="25">
        <f>SUM($H$14:$H104)</f>
        <v>0</v>
      </c>
      <c r="K104" s="20"/>
      <c r="L104" s="20"/>
    </row>
    <row r="105" spans="1:12" x14ac:dyDescent="0.25">
      <c r="A105" s="23" t="str">
        <f>IF(Values_Entered,A104+1,"")</f>
        <v/>
      </c>
      <c r="B105" s="24" t="str">
        <f t="shared" si="8"/>
        <v/>
      </c>
      <c r="C105" s="25" t="str">
        <f t="shared" si="12"/>
        <v/>
      </c>
      <c r="D105" s="25" t="str">
        <f t="shared" si="15"/>
        <v/>
      </c>
      <c r="E105" s="26" t="e">
        <f t="shared" si="9"/>
        <v>#VALUE!</v>
      </c>
      <c r="F105" s="25" t="e">
        <f t="shared" si="10"/>
        <v>#VALUE!</v>
      </c>
      <c r="G105" s="25" t="str">
        <f t="shared" si="13"/>
        <v/>
      </c>
      <c r="H105" s="25" t="str">
        <f t="shared" si="14"/>
        <v/>
      </c>
      <c r="I105" s="25" t="e">
        <f t="shared" si="11"/>
        <v>#VALUE!</v>
      </c>
      <c r="J105" s="25">
        <f>SUM($H$14:$H105)</f>
        <v>0</v>
      </c>
      <c r="K105" s="20"/>
      <c r="L105" s="20"/>
    </row>
    <row r="106" spans="1:12" x14ac:dyDescent="0.25">
      <c r="A106" s="23" t="str">
        <f>IF(Values_Entered,A105+1,"")</f>
        <v/>
      </c>
      <c r="B106" s="24" t="str">
        <f t="shared" si="8"/>
        <v/>
      </c>
      <c r="C106" s="25" t="str">
        <f t="shared" si="12"/>
        <v/>
      </c>
      <c r="D106" s="25" t="str">
        <f t="shared" si="15"/>
        <v/>
      </c>
      <c r="E106" s="26" t="e">
        <f t="shared" si="9"/>
        <v>#VALUE!</v>
      </c>
      <c r="F106" s="25" t="e">
        <f t="shared" si="10"/>
        <v>#VALUE!</v>
      </c>
      <c r="G106" s="25" t="str">
        <f t="shared" si="13"/>
        <v/>
      </c>
      <c r="H106" s="25" t="str">
        <f t="shared" si="14"/>
        <v/>
      </c>
      <c r="I106" s="25" t="e">
        <f t="shared" si="11"/>
        <v>#VALUE!</v>
      </c>
      <c r="J106" s="25">
        <f>SUM($H$14:$H106)</f>
        <v>0</v>
      </c>
      <c r="K106" s="20"/>
      <c r="L106" s="20"/>
    </row>
    <row r="107" spans="1:12" x14ac:dyDescent="0.25">
      <c r="A107" s="23" t="str">
        <f>IF(Values_Entered,A106+1,"")</f>
        <v/>
      </c>
      <c r="B107" s="24" t="str">
        <f t="shared" si="8"/>
        <v/>
      </c>
      <c r="C107" s="25" t="str">
        <f t="shared" si="12"/>
        <v/>
      </c>
      <c r="D107" s="25" t="str">
        <f t="shared" si="15"/>
        <v/>
      </c>
      <c r="E107" s="26" t="e">
        <f t="shared" si="9"/>
        <v>#VALUE!</v>
      </c>
      <c r="F107" s="25" t="e">
        <f t="shared" si="10"/>
        <v>#VALUE!</v>
      </c>
      <c r="G107" s="25" t="str">
        <f t="shared" si="13"/>
        <v/>
      </c>
      <c r="H107" s="25" t="str">
        <f t="shared" si="14"/>
        <v/>
      </c>
      <c r="I107" s="25" t="e">
        <f t="shared" si="11"/>
        <v>#VALUE!</v>
      </c>
      <c r="J107" s="25">
        <f>SUM($H$14:$H107)</f>
        <v>0</v>
      </c>
      <c r="K107" s="20"/>
      <c r="L107" s="20"/>
    </row>
    <row r="108" spans="1:12" x14ac:dyDescent="0.25">
      <c r="A108" s="23" t="str">
        <f>IF(Values_Entered,A107+1,"")</f>
        <v/>
      </c>
      <c r="B108" s="24" t="str">
        <f t="shared" si="8"/>
        <v/>
      </c>
      <c r="C108" s="25" t="str">
        <f t="shared" si="12"/>
        <v/>
      </c>
      <c r="D108" s="25" t="str">
        <f t="shared" si="15"/>
        <v/>
      </c>
      <c r="E108" s="26" t="e">
        <f t="shared" si="9"/>
        <v>#VALUE!</v>
      </c>
      <c r="F108" s="25" t="e">
        <f t="shared" si="10"/>
        <v>#VALUE!</v>
      </c>
      <c r="G108" s="25" t="str">
        <f t="shared" si="13"/>
        <v/>
      </c>
      <c r="H108" s="25" t="str">
        <f t="shared" si="14"/>
        <v/>
      </c>
      <c r="I108" s="25" t="e">
        <f t="shared" si="11"/>
        <v>#VALUE!</v>
      </c>
      <c r="J108" s="25">
        <f>SUM($H$14:$H108)</f>
        <v>0</v>
      </c>
      <c r="K108" s="20"/>
      <c r="L108" s="20"/>
    </row>
    <row r="109" spans="1:12" x14ac:dyDescent="0.25">
      <c r="A109" s="23" t="str">
        <f>IF(Values_Entered,A108+1,"")</f>
        <v/>
      </c>
      <c r="B109" s="24" t="str">
        <f t="shared" si="8"/>
        <v/>
      </c>
      <c r="C109" s="25" t="str">
        <f t="shared" si="12"/>
        <v/>
      </c>
      <c r="D109" s="25" t="str">
        <f t="shared" si="15"/>
        <v/>
      </c>
      <c r="E109" s="26" t="e">
        <f t="shared" si="9"/>
        <v>#VALUE!</v>
      </c>
      <c r="F109" s="25" t="e">
        <f t="shared" si="10"/>
        <v>#VALUE!</v>
      </c>
      <c r="G109" s="25" t="str">
        <f t="shared" si="13"/>
        <v/>
      </c>
      <c r="H109" s="25" t="str">
        <f t="shared" si="14"/>
        <v/>
      </c>
      <c r="I109" s="25" t="e">
        <f t="shared" si="11"/>
        <v>#VALUE!</v>
      </c>
      <c r="J109" s="25">
        <f>SUM($H$14:$H109)</f>
        <v>0</v>
      </c>
      <c r="K109" s="20"/>
      <c r="L109" s="20"/>
    </row>
    <row r="110" spans="1:12" x14ac:dyDescent="0.25">
      <c r="A110" s="23" t="str">
        <f>IF(Values_Entered,A109+1,"")</f>
        <v/>
      </c>
      <c r="B110" s="24" t="str">
        <f t="shared" si="8"/>
        <v/>
      </c>
      <c r="C110" s="25" t="str">
        <f t="shared" si="12"/>
        <v/>
      </c>
      <c r="D110" s="25" t="str">
        <f t="shared" si="15"/>
        <v/>
      </c>
      <c r="E110" s="26" t="e">
        <f t="shared" si="9"/>
        <v>#VALUE!</v>
      </c>
      <c r="F110" s="25" t="e">
        <f t="shared" si="10"/>
        <v>#VALUE!</v>
      </c>
      <c r="G110" s="25" t="str">
        <f t="shared" si="13"/>
        <v/>
      </c>
      <c r="H110" s="25" t="str">
        <f t="shared" si="14"/>
        <v/>
      </c>
      <c r="I110" s="25" t="e">
        <f t="shared" si="11"/>
        <v>#VALUE!</v>
      </c>
      <c r="J110" s="25">
        <f>SUM($H$14:$H110)</f>
        <v>0</v>
      </c>
      <c r="K110" s="20"/>
      <c r="L110" s="20"/>
    </row>
    <row r="111" spans="1:12" x14ac:dyDescent="0.25">
      <c r="A111" s="23" t="str">
        <f>IF(Values_Entered,A110+1,"")</f>
        <v/>
      </c>
      <c r="B111" s="24" t="str">
        <f t="shared" si="8"/>
        <v/>
      </c>
      <c r="C111" s="25" t="str">
        <f t="shared" si="12"/>
        <v/>
      </c>
      <c r="D111" s="25" t="str">
        <f t="shared" si="15"/>
        <v/>
      </c>
      <c r="E111" s="26" t="e">
        <f t="shared" si="9"/>
        <v>#VALUE!</v>
      </c>
      <c r="F111" s="25" t="e">
        <f t="shared" si="10"/>
        <v>#VALUE!</v>
      </c>
      <c r="G111" s="25" t="str">
        <f t="shared" si="13"/>
        <v/>
      </c>
      <c r="H111" s="25" t="str">
        <f t="shared" si="14"/>
        <v/>
      </c>
      <c r="I111" s="25" t="e">
        <f t="shared" si="11"/>
        <v>#VALUE!</v>
      </c>
      <c r="J111" s="25">
        <f>SUM($H$14:$H111)</f>
        <v>0</v>
      </c>
      <c r="K111" s="20"/>
      <c r="L111" s="20"/>
    </row>
    <row r="112" spans="1:12" x14ac:dyDescent="0.25">
      <c r="A112" s="23" t="str">
        <f>IF(Values_Entered,A111+1,"")</f>
        <v/>
      </c>
      <c r="B112" s="24" t="str">
        <f t="shared" si="8"/>
        <v/>
      </c>
      <c r="C112" s="25" t="str">
        <f t="shared" si="12"/>
        <v/>
      </c>
      <c r="D112" s="25" t="str">
        <f t="shared" si="15"/>
        <v/>
      </c>
      <c r="E112" s="26" t="e">
        <f t="shared" si="9"/>
        <v>#VALUE!</v>
      </c>
      <c r="F112" s="25" t="e">
        <f t="shared" si="10"/>
        <v>#VALUE!</v>
      </c>
      <c r="G112" s="25" t="str">
        <f t="shared" si="13"/>
        <v/>
      </c>
      <c r="H112" s="25" t="str">
        <f t="shared" si="14"/>
        <v/>
      </c>
      <c r="I112" s="25" t="e">
        <f t="shared" si="11"/>
        <v>#VALUE!</v>
      </c>
      <c r="J112" s="25">
        <f>SUM($H$14:$H112)</f>
        <v>0</v>
      </c>
      <c r="K112" s="20"/>
      <c r="L112" s="20"/>
    </row>
    <row r="113" spans="1:12" x14ac:dyDescent="0.25">
      <c r="A113" s="23" t="str">
        <f>IF(Values_Entered,A112+1,"")</f>
        <v/>
      </c>
      <c r="B113" s="24" t="str">
        <f t="shared" si="8"/>
        <v/>
      </c>
      <c r="C113" s="25" t="str">
        <f t="shared" si="12"/>
        <v/>
      </c>
      <c r="D113" s="25" t="str">
        <f t="shared" si="15"/>
        <v/>
      </c>
      <c r="E113" s="26" t="e">
        <f t="shared" si="9"/>
        <v>#VALUE!</v>
      </c>
      <c r="F113" s="25" t="e">
        <f t="shared" si="10"/>
        <v>#VALUE!</v>
      </c>
      <c r="G113" s="25" t="str">
        <f t="shared" si="13"/>
        <v/>
      </c>
      <c r="H113" s="25" t="str">
        <f t="shared" si="14"/>
        <v/>
      </c>
      <c r="I113" s="25" t="e">
        <f t="shared" si="11"/>
        <v>#VALUE!</v>
      </c>
      <c r="J113" s="25">
        <f>SUM($H$14:$H113)</f>
        <v>0</v>
      </c>
      <c r="K113" s="20"/>
      <c r="L113" s="20"/>
    </row>
    <row r="114" spans="1:12" x14ac:dyDescent="0.25">
      <c r="A114" s="23" t="str">
        <f>IF(Values_Entered,A113+1,"")</f>
        <v/>
      </c>
      <c r="B114" s="24" t="str">
        <f t="shared" si="8"/>
        <v/>
      </c>
      <c r="C114" s="25" t="str">
        <f t="shared" si="12"/>
        <v/>
      </c>
      <c r="D114" s="25" t="str">
        <f t="shared" si="15"/>
        <v/>
      </c>
      <c r="E114" s="26" t="e">
        <f t="shared" si="9"/>
        <v>#VALUE!</v>
      </c>
      <c r="F114" s="25" t="e">
        <f t="shared" si="10"/>
        <v>#VALUE!</v>
      </c>
      <c r="G114" s="25" t="str">
        <f t="shared" si="13"/>
        <v/>
      </c>
      <c r="H114" s="25" t="str">
        <f t="shared" si="14"/>
        <v/>
      </c>
      <c r="I114" s="25" t="e">
        <f t="shared" si="11"/>
        <v>#VALUE!</v>
      </c>
      <c r="J114" s="25">
        <f>SUM($H$14:$H114)</f>
        <v>0</v>
      </c>
      <c r="K114" s="20"/>
      <c r="L114" s="20"/>
    </row>
    <row r="115" spans="1:12" x14ac:dyDescent="0.25">
      <c r="A115" s="23" t="str">
        <f>IF(Values_Entered,A114+1,"")</f>
        <v/>
      </c>
      <c r="B115" s="24" t="str">
        <f t="shared" si="8"/>
        <v/>
      </c>
      <c r="C115" s="25" t="str">
        <f t="shared" si="12"/>
        <v/>
      </c>
      <c r="D115" s="25" t="str">
        <f t="shared" si="15"/>
        <v/>
      </c>
      <c r="E115" s="26" t="e">
        <f t="shared" si="9"/>
        <v>#VALUE!</v>
      </c>
      <c r="F115" s="25" t="e">
        <f t="shared" si="10"/>
        <v>#VALUE!</v>
      </c>
      <c r="G115" s="25" t="str">
        <f t="shared" si="13"/>
        <v/>
      </c>
      <c r="H115" s="25" t="str">
        <f t="shared" si="14"/>
        <v/>
      </c>
      <c r="I115" s="25" t="e">
        <f t="shared" si="11"/>
        <v>#VALUE!</v>
      </c>
      <c r="J115" s="25">
        <f>SUM($H$14:$H115)</f>
        <v>0</v>
      </c>
      <c r="K115" s="20"/>
      <c r="L115" s="20"/>
    </row>
    <row r="116" spans="1:12" x14ac:dyDescent="0.25">
      <c r="A116" s="23" t="str">
        <f>IF(Values_Entered,A115+1,"")</f>
        <v/>
      </c>
      <c r="B116" s="24" t="str">
        <f t="shared" si="8"/>
        <v/>
      </c>
      <c r="C116" s="25" t="str">
        <f t="shared" si="12"/>
        <v/>
      </c>
      <c r="D116" s="25" t="str">
        <f t="shared" si="15"/>
        <v/>
      </c>
      <c r="E116" s="26" t="e">
        <f t="shared" si="9"/>
        <v>#VALUE!</v>
      </c>
      <c r="F116" s="25" t="e">
        <f t="shared" si="10"/>
        <v>#VALUE!</v>
      </c>
      <c r="G116" s="25" t="str">
        <f t="shared" si="13"/>
        <v/>
      </c>
      <c r="H116" s="25" t="str">
        <f t="shared" si="14"/>
        <v/>
      </c>
      <c r="I116" s="25" t="e">
        <f t="shared" si="11"/>
        <v>#VALUE!</v>
      </c>
      <c r="J116" s="25">
        <f>SUM($H$14:$H116)</f>
        <v>0</v>
      </c>
      <c r="K116" s="20"/>
      <c r="L116" s="20"/>
    </row>
    <row r="117" spans="1:12" x14ac:dyDescent="0.25">
      <c r="A117" s="23" t="str">
        <f>IF(Values_Entered,A116+1,"")</f>
        <v/>
      </c>
      <c r="B117" s="24" t="str">
        <f t="shared" si="8"/>
        <v/>
      </c>
      <c r="C117" s="25" t="str">
        <f t="shared" si="12"/>
        <v/>
      </c>
      <c r="D117" s="25" t="str">
        <f t="shared" si="15"/>
        <v/>
      </c>
      <c r="E117" s="26" t="e">
        <f t="shared" si="9"/>
        <v>#VALUE!</v>
      </c>
      <c r="F117" s="25" t="e">
        <f t="shared" si="10"/>
        <v>#VALUE!</v>
      </c>
      <c r="G117" s="25" t="str">
        <f t="shared" si="13"/>
        <v/>
      </c>
      <c r="H117" s="25" t="str">
        <f t="shared" si="14"/>
        <v/>
      </c>
      <c r="I117" s="25" t="e">
        <f t="shared" si="11"/>
        <v>#VALUE!</v>
      </c>
      <c r="J117" s="25">
        <f>SUM($H$14:$H117)</f>
        <v>0</v>
      </c>
      <c r="K117" s="20"/>
      <c r="L117" s="20"/>
    </row>
    <row r="118" spans="1:12" x14ac:dyDescent="0.25">
      <c r="A118" s="23" t="str">
        <f>IF(Values_Entered,A117+1,"")</f>
        <v/>
      </c>
      <c r="B118" s="24" t="str">
        <f t="shared" si="8"/>
        <v/>
      </c>
      <c r="C118" s="25" t="str">
        <f t="shared" si="12"/>
        <v/>
      </c>
      <c r="D118" s="25" t="str">
        <f t="shared" si="15"/>
        <v/>
      </c>
      <c r="E118" s="26" t="e">
        <f t="shared" si="9"/>
        <v>#VALUE!</v>
      </c>
      <c r="F118" s="25" t="e">
        <f t="shared" si="10"/>
        <v>#VALUE!</v>
      </c>
      <c r="G118" s="25" t="str">
        <f t="shared" si="13"/>
        <v/>
      </c>
      <c r="H118" s="25" t="str">
        <f t="shared" si="14"/>
        <v/>
      </c>
      <c r="I118" s="25" t="e">
        <f t="shared" si="11"/>
        <v>#VALUE!</v>
      </c>
      <c r="J118" s="25">
        <f>SUM($H$14:$H118)</f>
        <v>0</v>
      </c>
      <c r="K118" s="20"/>
      <c r="L118" s="20"/>
    </row>
    <row r="119" spans="1:12" x14ac:dyDescent="0.25">
      <c r="A119" s="23" t="str">
        <f>IF(Values_Entered,A118+1,"")</f>
        <v/>
      </c>
      <c r="B119" s="24" t="str">
        <f t="shared" si="8"/>
        <v/>
      </c>
      <c r="C119" s="25" t="str">
        <f t="shared" si="12"/>
        <v/>
      </c>
      <c r="D119" s="25" t="str">
        <f t="shared" si="15"/>
        <v/>
      </c>
      <c r="E119" s="26" t="e">
        <f t="shared" si="9"/>
        <v>#VALUE!</v>
      </c>
      <c r="F119" s="25" t="e">
        <f t="shared" si="10"/>
        <v>#VALUE!</v>
      </c>
      <c r="G119" s="25" t="str">
        <f t="shared" si="13"/>
        <v/>
      </c>
      <c r="H119" s="25" t="str">
        <f t="shared" si="14"/>
        <v/>
      </c>
      <c r="I119" s="25" t="e">
        <f t="shared" si="11"/>
        <v>#VALUE!</v>
      </c>
      <c r="J119" s="25">
        <f>SUM($H$14:$H119)</f>
        <v>0</v>
      </c>
      <c r="K119" s="20"/>
      <c r="L119" s="20"/>
    </row>
    <row r="120" spans="1:12" x14ac:dyDescent="0.25">
      <c r="A120" s="23" t="str">
        <f>IF(Values_Entered,A119+1,"")</f>
        <v/>
      </c>
      <c r="B120" s="24" t="str">
        <f t="shared" si="8"/>
        <v/>
      </c>
      <c r="C120" s="25" t="str">
        <f t="shared" si="12"/>
        <v/>
      </c>
      <c r="D120" s="25" t="str">
        <f t="shared" si="15"/>
        <v/>
      </c>
      <c r="E120" s="26" t="e">
        <f t="shared" si="9"/>
        <v>#VALUE!</v>
      </c>
      <c r="F120" s="25" t="e">
        <f t="shared" si="10"/>
        <v>#VALUE!</v>
      </c>
      <c r="G120" s="25" t="str">
        <f t="shared" si="13"/>
        <v/>
      </c>
      <c r="H120" s="25" t="str">
        <f t="shared" si="14"/>
        <v/>
      </c>
      <c r="I120" s="25" t="e">
        <f t="shared" si="11"/>
        <v>#VALUE!</v>
      </c>
      <c r="J120" s="25">
        <f>SUM($H$14:$H120)</f>
        <v>0</v>
      </c>
      <c r="K120" s="20"/>
      <c r="L120" s="20"/>
    </row>
    <row r="121" spans="1:12" x14ac:dyDescent="0.25">
      <c r="A121" s="23" t="str">
        <f>IF(Values_Entered,A120+1,"")</f>
        <v/>
      </c>
      <c r="B121" s="24" t="str">
        <f t="shared" si="8"/>
        <v/>
      </c>
      <c r="C121" s="25" t="str">
        <f t="shared" si="12"/>
        <v/>
      </c>
      <c r="D121" s="25" t="str">
        <f t="shared" si="15"/>
        <v/>
      </c>
      <c r="E121" s="26" t="e">
        <f t="shared" si="9"/>
        <v>#VALUE!</v>
      </c>
      <c r="F121" s="25" t="e">
        <f t="shared" si="10"/>
        <v>#VALUE!</v>
      </c>
      <c r="G121" s="25" t="str">
        <f t="shared" si="13"/>
        <v/>
      </c>
      <c r="H121" s="25" t="str">
        <f t="shared" si="14"/>
        <v/>
      </c>
      <c r="I121" s="25" t="e">
        <f t="shared" si="11"/>
        <v>#VALUE!</v>
      </c>
      <c r="J121" s="25">
        <f>SUM($H$14:$H121)</f>
        <v>0</v>
      </c>
      <c r="K121" s="20"/>
      <c r="L121" s="20"/>
    </row>
    <row r="122" spans="1:12" x14ac:dyDescent="0.25">
      <c r="A122" s="23" t="str">
        <f>IF(Values_Entered,A121+1,"")</f>
        <v/>
      </c>
      <c r="B122" s="24" t="str">
        <f t="shared" si="8"/>
        <v/>
      </c>
      <c r="C122" s="25" t="str">
        <f t="shared" si="12"/>
        <v/>
      </c>
      <c r="D122" s="25" t="str">
        <f t="shared" si="15"/>
        <v/>
      </c>
      <c r="E122" s="26" t="e">
        <f t="shared" si="9"/>
        <v>#VALUE!</v>
      </c>
      <c r="F122" s="25" t="e">
        <f t="shared" si="10"/>
        <v>#VALUE!</v>
      </c>
      <c r="G122" s="25" t="str">
        <f t="shared" si="13"/>
        <v/>
      </c>
      <c r="H122" s="25" t="str">
        <f t="shared" si="14"/>
        <v/>
      </c>
      <c r="I122" s="25" t="e">
        <f t="shared" si="11"/>
        <v>#VALUE!</v>
      </c>
      <c r="J122" s="25">
        <f>SUM($H$14:$H122)</f>
        <v>0</v>
      </c>
      <c r="K122" s="20"/>
      <c r="L122" s="20"/>
    </row>
    <row r="123" spans="1:12" x14ac:dyDescent="0.25">
      <c r="A123" s="23" t="str">
        <f>IF(Values_Entered,A122+1,"")</f>
        <v/>
      </c>
      <c r="B123" s="24" t="str">
        <f t="shared" si="8"/>
        <v/>
      </c>
      <c r="C123" s="25" t="str">
        <f t="shared" si="12"/>
        <v/>
      </c>
      <c r="D123" s="25" t="str">
        <f t="shared" si="15"/>
        <v/>
      </c>
      <c r="E123" s="26" t="e">
        <f t="shared" si="9"/>
        <v>#VALUE!</v>
      </c>
      <c r="F123" s="25" t="e">
        <f t="shared" si="10"/>
        <v>#VALUE!</v>
      </c>
      <c r="G123" s="25" t="str">
        <f t="shared" si="13"/>
        <v/>
      </c>
      <c r="H123" s="25" t="str">
        <f t="shared" si="14"/>
        <v/>
      </c>
      <c r="I123" s="25" t="e">
        <f t="shared" si="11"/>
        <v>#VALUE!</v>
      </c>
      <c r="J123" s="25">
        <f>SUM($H$14:$H123)</f>
        <v>0</v>
      </c>
      <c r="K123" s="20"/>
      <c r="L123" s="20"/>
    </row>
    <row r="124" spans="1:12" x14ac:dyDescent="0.25">
      <c r="A124" s="23" t="str">
        <f>IF(Values_Entered,A123+1,"")</f>
        <v/>
      </c>
      <c r="B124" s="24" t="str">
        <f t="shared" si="8"/>
        <v/>
      </c>
      <c r="C124" s="25" t="str">
        <f t="shared" si="12"/>
        <v/>
      </c>
      <c r="D124" s="25" t="str">
        <f t="shared" si="15"/>
        <v/>
      </c>
      <c r="E124" s="26" t="e">
        <f t="shared" si="9"/>
        <v>#VALUE!</v>
      </c>
      <c r="F124" s="25" t="e">
        <f t="shared" si="10"/>
        <v>#VALUE!</v>
      </c>
      <c r="G124" s="25" t="str">
        <f t="shared" si="13"/>
        <v/>
      </c>
      <c r="H124" s="25" t="str">
        <f t="shared" si="14"/>
        <v/>
      </c>
      <c r="I124" s="25" t="e">
        <f t="shared" si="11"/>
        <v>#VALUE!</v>
      </c>
      <c r="J124" s="25">
        <f>SUM($H$14:$H124)</f>
        <v>0</v>
      </c>
      <c r="K124" s="20"/>
      <c r="L124" s="20"/>
    </row>
    <row r="125" spans="1:12" x14ac:dyDescent="0.25">
      <c r="A125" s="23" t="str">
        <f>IF(Values_Entered,A124+1,"")</f>
        <v/>
      </c>
      <c r="B125" s="24" t="str">
        <f t="shared" si="8"/>
        <v/>
      </c>
      <c r="C125" s="25" t="str">
        <f t="shared" si="12"/>
        <v/>
      </c>
      <c r="D125" s="25" t="str">
        <f t="shared" si="15"/>
        <v/>
      </c>
      <c r="E125" s="26" t="e">
        <f t="shared" si="9"/>
        <v>#VALUE!</v>
      </c>
      <c r="F125" s="25" t="e">
        <f t="shared" si="10"/>
        <v>#VALUE!</v>
      </c>
      <c r="G125" s="25" t="str">
        <f t="shared" si="13"/>
        <v/>
      </c>
      <c r="H125" s="25" t="str">
        <f t="shared" si="14"/>
        <v/>
      </c>
      <c r="I125" s="25" t="e">
        <f t="shared" si="11"/>
        <v>#VALUE!</v>
      </c>
      <c r="J125" s="25">
        <f>SUM($H$14:$H125)</f>
        <v>0</v>
      </c>
      <c r="K125" s="20"/>
      <c r="L125" s="20"/>
    </row>
    <row r="126" spans="1:12" x14ac:dyDescent="0.25">
      <c r="A126" s="23" t="str">
        <f>IF(Values_Entered,A125+1,"")</f>
        <v/>
      </c>
      <c r="B126" s="24" t="str">
        <f t="shared" si="8"/>
        <v/>
      </c>
      <c r="C126" s="25" t="str">
        <f t="shared" si="12"/>
        <v/>
      </c>
      <c r="D126" s="25" t="str">
        <f t="shared" si="15"/>
        <v/>
      </c>
      <c r="E126" s="26" t="e">
        <f t="shared" si="9"/>
        <v>#VALUE!</v>
      </c>
      <c r="F126" s="25" t="e">
        <f t="shared" si="10"/>
        <v>#VALUE!</v>
      </c>
      <c r="G126" s="25" t="str">
        <f t="shared" si="13"/>
        <v/>
      </c>
      <c r="H126" s="25" t="str">
        <f t="shared" si="14"/>
        <v/>
      </c>
      <c r="I126" s="25" t="e">
        <f t="shared" si="11"/>
        <v>#VALUE!</v>
      </c>
      <c r="J126" s="25">
        <f>SUM($H$14:$H126)</f>
        <v>0</v>
      </c>
      <c r="K126" s="20"/>
      <c r="L126" s="20"/>
    </row>
    <row r="127" spans="1:12" x14ac:dyDescent="0.25">
      <c r="A127" s="23" t="str">
        <f>IF(Values_Entered,A126+1,"")</f>
        <v/>
      </c>
      <c r="B127" s="24" t="str">
        <f t="shared" si="8"/>
        <v/>
      </c>
      <c r="C127" s="25" t="str">
        <f t="shared" si="12"/>
        <v/>
      </c>
      <c r="D127" s="25" t="str">
        <f t="shared" si="15"/>
        <v/>
      </c>
      <c r="E127" s="26" t="e">
        <f t="shared" si="9"/>
        <v>#VALUE!</v>
      </c>
      <c r="F127" s="25" t="e">
        <f t="shared" si="10"/>
        <v>#VALUE!</v>
      </c>
      <c r="G127" s="25" t="str">
        <f t="shared" si="13"/>
        <v/>
      </c>
      <c r="H127" s="25" t="str">
        <f t="shared" si="14"/>
        <v/>
      </c>
      <c r="I127" s="25" t="e">
        <f t="shared" si="11"/>
        <v>#VALUE!</v>
      </c>
      <c r="J127" s="25">
        <f>SUM($H$14:$H127)</f>
        <v>0</v>
      </c>
      <c r="K127" s="20"/>
      <c r="L127" s="20"/>
    </row>
    <row r="128" spans="1:12" x14ac:dyDescent="0.25">
      <c r="A128" s="23" t="str">
        <f>IF(Values_Entered,A127+1,"")</f>
        <v/>
      </c>
      <c r="B128" s="24" t="str">
        <f t="shared" si="8"/>
        <v/>
      </c>
      <c r="C128" s="25" t="str">
        <f t="shared" si="12"/>
        <v/>
      </c>
      <c r="D128" s="25" t="str">
        <f t="shared" si="15"/>
        <v/>
      </c>
      <c r="E128" s="26" t="e">
        <f t="shared" si="9"/>
        <v>#VALUE!</v>
      </c>
      <c r="F128" s="25" t="e">
        <f t="shared" si="10"/>
        <v>#VALUE!</v>
      </c>
      <c r="G128" s="25" t="str">
        <f t="shared" si="13"/>
        <v/>
      </c>
      <c r="H128" s="25" t="str">
        <f t="shared" si="14"/>
        <v/>
      </c>
      <c r="I128" s="25" t="e">
        <f t="shared" si="11"/>
        <v>#VALUE!</v>
      </c>
      <c r="J128" s="25">
        <f>SUM($H$14:$H128)</f>
        <v>0</v>
      </c>
      <c r="K128" s="20"/>
      <c r="L128" s="20"/>
    </row>
    <row r="129" spans="1:12" x14ac:dyDescent="0.25">
      <c r="A129" s="23" t="str">
        <f>IF(Values_Entered,A128+1,"")</f>
        <v/>
      </c>
      <c r="B129" s="24" t="str">
        <f t="shared" si="8"/>
        <v/>
      </c>
      <c r="C129" s="25" t="str">
        <f t="shared" si="12"/>
        <v/>
      </c>
      <c r="D129" s="25" t="str">
        <f t="shared" si="15"/>
        <v/>
      </c>
      <c r="E129" s="26" t="e">
        <f t="shared" si="9"/>
        <v>#VALUE!</v>
      </c>
      <c r="F129" s="25" t="e">
        <f t="shared" si="10"/>
        <v>#VALUE!</v>
      </c>
      <c r="G129" s="25" t="str">
        <f t="shared" si="13"/>
        <v/>
      </c>
      <c r="H129" s="25" t="str">
        <f t="shared" si="14"/>
        <v/>
      </c>
      <c r="I129" s="25" t="e">
        <f t="shared" si="11"/>
        <v>#VALUE!</v>
      </c>
      <c r="J129" s="25">
        <f>SUM($H$14:$H129)</f>
        <v>0</v>
      </c>
      <c r="K129" s="20"/>
      <c r="L129" s="20"/>
    </row>
    <row r="130" spans="1:12" x14ac:dyDescent="0.25">
      <c r="A130" s="23" t="str">
        <f>IF(Values_Entered,A129+1,"")</f>
        <v/>
      </c>
      <c r="B130" s="24" t="str">
        <f t="shared" si="8"/>
        <v/>
      </c>
      <c r="C130" s="25" t="str">
        <f t="shared" si="12"/>
        <v/>
      </c>
      <c r="D130" s="25" t="str">
        <f t="shared" si="15"/>
        <v/>
      </c>
      <c r="E130" s="26" t="e">
        <f t="shared" si="9"/>
        <v>#VALUE!</v>
      </c>
      <c r="F130" s="25" t="e">
        <f t="shared" si="10"/>
        <v>#VALUE!</v>
      </c>
      <c r="G130" s="25" t="str">
        <f t="shared" si="13"/>
        <v/>
      </c>
      <c r="H130" s="25" t="str">
        <f t="shared" si="14"/>
        <v/>
      </c>
      <c r="I130" s="25" t="e">
        <f t="shared" si="11"/>
        <v>#VALUE!</v>
      </c>
      <c r="J130" s="25">
        <f>SUM($H$14:$H130)</f>
        <v>0</v>
      </c>
      <c r="K130" s="20"/>
      <c r="L130" s="20"/>
    </row>
    <row r="131" spans="1:12" x14ac:dyDescent="0.25">
      <c r="A131" s="23" t="str">
        <f>IF(Values_Entered,A130+1,"")</f>
        <v/>
      </c>
      <c r="B131" s="24" t="str">
        <f t="shared" si="8"/>
        <v/>
      </c>
      <c r="C131" s="25" t="str">
        <f t="shared" si="12"/>
        <v/>
      </c>
      <c r="D131" s="25" t="str">
        <f t="shared" si="15"/>
        <v/>
      </c>
      <c r="E131" s="26" t="e">
        <f t="shared" si="9"/>
        <v>#VALUE!</v>
      </c>
      <c r="F131" s="25" t="e">
        <f t="shared" si="10"/>
        <v>#VALUE!</v>
      </c>
      <c r="G131" s="25" t="str">
        <f t="shared" si="13"/>
        <v/>
      </c>
      <c r="H131" s="25" t="str">
        <f t="shared" si="14"/>
        <v/>
      </c>
      <c r="I131" s="25" t="e">
        <f t="shared" si="11"/>
        <v>#VALUE!</v>
      </c>
      <c r="J131" s="25">
        <f>SUM($H$14:$H131)</f>
        <v>0</v>
      </c>
      <c r="K131" s="20"/>
      <c r="L131" s="20"/>
    </row>
    <row r="132" spans="1:12" x14ac:dyDescent="0.25">
      <c r="A132" s="23" t="str">
        <f>IF(Values_Entered,A131+1,"")</f>
        <v/>
      </c>
      <c r="B132" s="24" t="str">
        <f t="shared" si="8"/>
        <v/>
      </c>
      <c r="C132" s="25" t="str">
        <f t="shared" si="12"/>
        <v/>
      </c>
      <c r="D132" s="25" t="str">
        <f t="shared" si="15"/>
        <v/>
      </c>
      <c r="E132" s="26" t="e">
        <f t="shared" si="9"/>
        <v>#VALUE!</v>
      </c>
      <c r="F132" s="25" t="e">
        <f t="shared" si="10"/>
        <v>#VALUE!</v>
      </c>
      <c r="G132" s="25" t="str">
        <f t="shared" si="13"/>
        <v/>
      </c>
      <c r="H132" s="25" t="str">
        <f t="shared" si="14"/>
        <v/>
      </c>
      <c r="I132" s="25" t="e">
        <f t="shared" si="11"/>
        <v>#VALUE!</v>
      </c>
      <c r="J132" s="25">
        <f>SUM($H$14:$H132)</f>
        <v>0</v>
      </c>
      <c r="K132" s="20"/>
      <c r="L132" s="20"/>
    </row>
    <row r="133" spans="1:12" x14ac:dyDescent="0.25">
      <c r="A133" s="23" t="str">
        <f>IF(Values_Entered,A132+1,"")</f>
        <v/>
      </c>
      <c r="B133" s="24" t="str">
        <f t="shared" si="8"/>
        <v/>
      </c>
      <c r="C133" s="25" t="str">
        <f t="shared" si="12"/>
        <v/>
      </c>
      <c r="D133" s="25" t="str">
        <f t="shared" si="15"/>
        <v/>
      </c>
      <c r="E133" s="26" t="e">
        <f t="shared" si="9"/>
        <v>#VALUE!</v>
      </c>
      <c r="F133" s="25" t="e">
        <f t="shared" si="10"/>
        <v>#VALUE!</v>
      </c>
      <c r="G133" s="25" t="str">
        <f t="shared" si="13"/>
        <v/>
      </c>
      <c r="H133" s="25" t="str">
        <f t="shared" si="14"/>
        <v/>
      </c>
      <c r="I133" s="25" t="e">
        <f t="shared" si="11"/>
        <v>#VALUE!</v>
      </c>
      <c r="J133" s="25">
        <f>SUM($H$14:$H133)</f>
        <v>0</v>
      </c>
      <c r="K133" s="20"/>
      <c r="L133" s="20"/>
    </row>
    <row r="134" spans="1:12" x14ac:dyDescent="0.25">
      <c r="A134" s="23" t="str">
        <f>IF(Values_Entered,A133+1,"")</f>
        <v/>
      </c>
      <c r="B134" s="24" t="str">
        <f t="shared" si="8"/>
        <v/>
      </c>
      <c r="C134" s="25" t="str">
        <f t="shared" si="12"/>
        <v/>
      </c>
      <c r="D134" s="25" t="str">
        <f t="shared" si="15"/>
        <v/>
      </c>
      <c r="E134" s="26" t="e">
        <f t="shared" si="9"/>
        <v>#VALUE!</v>
      </c>
      <c r="F134" s="25" t="e">
        <f t="shared" si="10"/>
        <v>#VALUE!</v>
      </c>
      <c r="G134" s="25" t="str">
        <f t="shared" si="13"/>
        <v/>
      </c>
      <c r="H134" s="25" t="str">
        <f t="shared" si="14"/>
        <v/>
      </c>
      <c r="I134" s="25" t="e">
        <f t="shared" si="11"/>
        <v>#VALUE!</v>
      </c>
      <c r="J134" s="25">
        <f>SUM($H$14:$H134)</f>
        <v>0</v>
      </c>
      <c r="K134" s="20"/>
      <c r="L134" s="20"/>
    </row>
    <row r="135" spans="1:12" x14ac:dyDescent="0.25">
      <c r="A135" s="23" t="str">
        <f>IF(Values_Entered,A134+1,"")</f>
        <v/>
      </c>
      <c r="B135" s="24" t="str">
        <f t="shared" si="8"/>
        <v/>
      </c>
      <c r="C135" s="25" t="str">
        <f t="shared" si="12"/>
        <v/>
      </c>
      <c r="D135" s="25" t="str">
        <f t="shared" si="15"/>
        <v/>
      </c>
      <c r="E135" s="26" t="e">
        <f t="shared" si="9"/>
        <v>#VALUE!</v>
      </c>
      <c r="F135" s="25" t="e">
        <f t="shared" si="10"/>
        <v>#VALUE!</v>
      </c>
      <c r="G135" s="25" t="str">
        <f t="shared" si="13"/>
        <v/>
      </c>
      <c r="H135" s="25" t="str">
        <f t="shared" si="14"/>
        <v/>
      </c>
      <c r="I135" s="25" t="e">
        <f t="shared" si="11"/>
        <v>#VALUE!</v>
      </c>
      <c r="J135" s="25">
        <f>SUM($H$14:$H135)</f>
        <v>0</v>
      </c>
      <c r="K135" s="20"/>
      <c r="L135" s="20"/>
    </row>
    <row r="136" spans="1:12" x14ac:dyDescent="0.25">
      <c r="A136" s="23" t="str">
        <f>IF(Values_Entered,A135+1,"")</f>
        <v/>
      </c>
      <c r="B136" s="24" t="str">
        <f t="shared" si="8"/>
        <v/>
      </c>
      <c r="C136" s="25" t="str">
        <f t="shared" si="12"/>
        <v/>
      </c>
      <c r="D136" s="25" t="str">
        <f t="shared" si="15"/>
        <v/>
      </c>
      <c r="E136" s="26" t="e">
        <f t="shared" si="9"/>
        <v>#VALUE!</v>
      </c>
      <c r="F136" s="25" t="e">
        <f t="shared" si="10"/>
        <v>#VALUE!</v>
      </c>
      <c r="G136" s="25" t="str">
        <f t="shared" si="13"/>
        <v/>
      </c>
      <c r="H136" s="25" t="str">
        <f t="shared" si="14"/>
        <v/>
      </c>
      <c r="I136" s="25" t="e">
        <f t="shared" si="11"/>
        <v>#VALUE!</v>
      </c>
      <c r="J136" s="25">
        <f>SUM($H$14:$H136)</f>
        <v>0</v>
      </c>
      <c r="K136" s="20"/>
      <c r="L136" s="20"/>
    </row>
    <row r="137" spans="1:12" x14ac:dyDescent="0.25">
      <c r="A137" s="23" t="str">
        <f>IF(Values_Entered,A136+1,"")</f>
        <v/>
      </c>
      <c r="B137" s="24" t="str">
        <f t="shared" si="8"/>
        <v/>
      </c>
      <c r="C137" s="25" t="str">
        <f t="shared" si="12"/>
        <v/>
      </c>
      <c r="D137" s="25" t="str">
        <f t="shared" si="15"/>
        <v/>
      </c>
      <c r="E137" s="26" t="e">
        <f t="shared" si="9"/>
        <v>#VALUE!</v>
      </c>
      <c r="F137" s="25" t="e">
        <f t="shared" si="10"/>
        <v>#VALUE!</v>
      </c>
      <c r="G137" s="25" t="str">
        <f t="shared" si="13"/>
        <v/>
      </c>
      <c r="H137" s="25" t="str">
        <f t="shared" si="14"/>
        <v/>
      </c>
      <c r="I137" s="25" t="e">
        <f t="shared" si="11"/>
        <v>#VALUE!</v>
      </c>
      <c r="J137" s="25">
        <f>SUM($H$14:$H137)</f>
        <v>0</v>
      </c>
      <c r="K137" s="20"/>
      <c r="L137" s="20"/>
    </row>
    <row r="138" spans="1:12" x14ac:dyDescent="0.25">
      <c r="A138" s="23" t="str">
        <f>IF(Values_Entered,A137+1,"")</f>
        <v/>
      </c>
      <c r="B138" s="24" t="str">
        <f t="shared" si="8"/>
        <v/>
      </c>
      <c r="C138" s="25" t="str">
        <f t="shared" si="12"/>
        <v/>
      </c>
      <c r="D138" s="25" t="str">
        <f t="shared" si="15"/>
        <v/>
      </c>
      <c r="E138" s="26" t="e">
        <f t="shared" si="9"/>
        <v>#VALUE!</v>
      </c>
      <c r="F138" s="25" t="e">
        <f t="shared" si="10"/>
        <v>#VALUE!</v>
      </c>
      <c r="G138" s="25" t="str">
        <f t="shared" si="13"/>
        <v/>
      </c>
      <c r="H138" s="25" t="str">
        <f t="shared" si="14"/>
        <v/>
      </c>
      <c r="I138" s="25" t="e">
        <f t="shared" si="11"/>
        <v>#VALUE!</v>
      </c>
      <c r="J138" s="25">
        <f>SUM($H$14:$H138)</f>
        <v>0</v>
      </c>
      <c r="K138" s="20"/>
      <c r="L138" s="20"/>
    </row>
    <row r="139" spans="1:12" x14ac:dyDescent="0.25">
      <c r="A139" s="23" t="str">
        <f>IF(Values_Entered,A138+1,"")</f>
        <v/>
      </c>
      <c r="B139" s="24" t="str">
        <f t="shared" si="8"/>
        <v/>
      </c>
      <c r="C139" s="25" t="str">
        <f t="shared" si="12"/>
        <v/>
      </c>
      <c r="D139" s="25" t="str">
        <f t="shared" si="15"/>
        <v/>
      </c>
      <c r="E139" s="26" t="e">
        <f t="shared" si="9"/>
        <v>#VALUE!</v>
      </c>
      <c r="F139" s="25" t="e">
        <f t="shared" si="10"/>
        <v>#VALUE!</v>
      </c>
      <c r="G139" s="25" t="str">
        <f t="shared" si="13"/>
        <v/>
      </c>
      <c r="H139" s="25" t="str">
        <f t="shared" si="14"/>
        <v/>
      </c>
      <c r="I139" s="25" t="e">
        <f t="shared" si="11"/>
        <v>#VALUE!</v>
      </c>
      <c r="J139" s="25">
        <f>SUM($H$14:$H139)</f>
        <v>0</v>
      </c>
      <c r="K139" s="20"/>
      <c r="L139" s="20"/>
    </row>
    <row r="140" spans="1:12" x14ac:dyDescent="0.25">
      <c r="A140" s="23" t="str">
        <f>IF(Values_Entered,A139+1,"")</f>
        <v/>
      </c>
      <c r="B140" s="24" t="str">
        <f t="shared" si="8"/>
        <v/>
      </c>
      <c r="C140" s="25" t="str">
        <f t="shared" si="12"/>
        <v/>
      </c>
      <c r="D140" s="25" t="str">
        <f t="shared" si="15"/>
        <v/>
      </c>
      <c r="E140" s="26" t="e">
        <f t="shared" si="9"/>
        <v>#VALUE!</v>
      </c>
      <c r="F140" s="25" t="e">
        <f t="shared" si="10"/>
        <v>#VALUE!</v>
      </c>
      <c r="G140" s="25" t="str">
        <f t="shared" si="13"/>
        <v/>
      </c>
      <c r="H140" s="25" t="str">
        <f t="shared" si="14"/>
        <v/>
      </c>
      <c r="I140" s="25" t="e">
        <f t="shared" si="11"/>
        <v>#VALUE!</v>
      </c>
      <c r="J140" s="25">
        <f>SUM($H$14:$H140)</f>
        <v>0</v>
      </c>
      <c r="K140" s="20"/>
      <c r="L140" s="20"/>
    </row>
    <row r="141" spans="1:12" x14ac:dyDescent="0.25">
      <c r="A141" s="23" t="str">
        <f>IF(Values_Entered,A140+1,"")</f>
        <v/>
      </c>
      <c r="B141" s="24" t="str">
        <f t="shared" si="8"/>
        <v/>
      </c>
      <c r="C141" s="25" t="str">
        <f t="shared" si="12"/>
        <v/>
      </c>
      <c r="D141" s="25" t="str">
        <f t="shared" si="15"/>
        <v/>
      </c>
      <c r="E141" s="26" t="e">
        <f t="shared" si="9"/>
        <v>#VALUE!</v>
      </c>
      <c r="F141" s="25" t="e">
        <f t="shared" si="10"/>
        <v>#VALUE!</v>
      </c>
      <c r="G141" s="25" t="str">
        <f t="shared" si="13"/>
        <v/>
      </c>
      <c r="H141" s="25" t="str">
        <f t="shared" si="14"/>
        <v/>
      </c>
      <c r="I141" s="25" t="e">
        <f t="shared" si="11"/>
        <v>#VALUE!</v>
      </c>
      <c r="J141" s="25">
        <f>SUM($H$14:$H141)</f>
        <v>0</v>
      </c>
      <c r="K141" s="20"/>
      <c r="L141" s="20"/>
    </row>
    <row r="142" spans="1:12" x14ac:dyDescent="0.25">
      <c r="A142" s="23" t="str">
        <f>IF(Values_Entered,A141+1,"")</f>
        <v/>
      </c>
      <c r="B142" s="24" t="str">
        <f t="shared" ref="B142:B205" si="16">IF(Pay_Num&lt;&gt;"",DATE(YEAR(Loan_Start),MONTH(Loan_Start)+(Pay_Num)*12/Num_Pmt_Per_Year,DAY(Loan_Start)),"")</f>
        <v/>
      </c>
      <c r="C142" s="25" t="str">
        <f t="shared" si="12"/>
        <v/>
      </c>
      <c r="D142" s="25" t="str">
        <f t="shared" si="15"/>
        <v/>
      </c>
      <c r="E142" s="26" t="e">
        <f t="shared" ref="E142:E205" si="17">IF(AND(Pay_Num&lt;&gt;"",Sched_Pay+Scheduled_Extra_Payments&lt;Beg_Bal),Scheduled_Extra_Payments,IF(AND(Pay_Num&lt;&gt;"",Beg_Bal-Sched_Pay&gt;0),Beg_Bal-Sched_Pay,IF(Pay_Num&lt;&gt;"",0,"")))</f>
        <v>#VALUE!</v>
      </c>
      <c r="F142" s="25" t="e">
        <f t="shared" ref="F142:F205" si="18">IF(AND(Pay_Num&lt;&gt;"",Sched_Pay+Extra_Pay&lt;Beg_Bal),Sched_Pay+Extra_Pay,IF(Pay_Num&lt;&gt;"",Beg_Bal,""))</f>
        <v>#VALUE!</v>
      </c>
      <c r="G142" s="25" t="str">
        <f t="shared" si="13"/>
        <v/>
      </c>
      <c r="H142" s="25" t="str">
        <f t="shared" si="14"/>
        <v/>
      </c>
      <c r="I142" s="25" t="e">
        <f t="shared" ref="I142:I205" si="19">IF(AND(Pay_Num&lt;&gt;"",Sched_Pay+Extra_Pay&lt;Beg_Bal),Beg_Bal-Princ,IF(Pay_Num&lt;&gt;"",0,""))</f>
        <v>#VALUE!</v>
      </c>
      <c r="J142" s="25">
        <f>SUM($H$14:$H142)</f>
        <v>0</v>
      </c>
      <c r="K142" s="20"/>
      <c r="L142" s="20"/>
    </row>
    <row r="143" spans="1:12" x14ac:dyDescent="0.25">
      <c r="A143" s="23" t="str">
        <f>IF(Values_Entered,A142+1,"")</f>
        <v/>
      </c>
      <c r="B143" s="24" t="str">
        <f t="shared" si="16"/>
        <v/>
      </c>
      <c r="C143" s="25" t="str">
        <f t="shared" ref="C143:C206" si="20">IF(Pay_Num&lt;&gt;"",I142,"")</f>
        <v/>
      </c>
      <c r="D143" s="25" t="str">
        <f t="shared" si="15"/>
        <v/>
      </c>
      <c r="E143" s="26" t="e">
        <f t="shared" si="17"/>
        <v>#VALUE!</v>
      </c>
      <c r="F143" s="25" t="e">
        <f t="shared" si="18"/>
        <v>#VALUE!</v>
      </c>
      <c r="G143" s="25" t="str">
        <f t="shared" ref="G143:G206" si="21">IF(Pay_Num&lt;&gt;"",Total_Pay-Int,"")</f>
        <v/>
      </c>
      <c r="H143" s="25" t="str">
        <f t="shared" ref="H143:H206" si="22">IF(Pay_Num&lt;&gt;"",Beg_Bal*Interest_Rate/Num_Pmt_Per_Year,"")</f>
        <v/>
      </c>
      <c r="I143" s="25" t="e">
        <f t="shared" si="19"/>
        <v>#VALUE!</v>
      </c>
      <c r="J143" s="25">
        <f>SUM($H$14:$H143)</f>
        <v>0</v>
      </c>
      <c r="K143" s="20"/>
      <c r="L143" s="20"/>
    </row>
    <row r="144" spans="1:12" x14ac:dyDescent="0.25">
      <c r="A144" s="23" t="str">
        <f>IF(Values_Entered,A143+1,"")</f>
        <v/>
      </c>
      <c r="B144" s="24" t="str">
        <f t="shared" si="16"/>
        <v/>
      </c>
      <c r="C144" s="25" t="str">
        <f t="shared" si="20"/>
        <v/>
      </c>
      <c r="D144" s="25" t="str">
        <f t="shared" ref="D144:D207" si="23">IF(Pay_Num&lt;&gt;"",Scheduled_Monthly_Payment,"")</f>
        <v/>
      </c>
      <c r="E144" s="26" t="e">
        <f t="shared" si="17"/>
        <v>#VALUE!</v>
      </c>
      <c r="F144" s="25" t="e">
        <f t="shared" si="18"/>
        <v>#VALUE!</v>
      </c>
      <c r="G144" s="25" t="str">
        <f t="shared" si="21"/>
        <v/>
      </c>
      <c r="H144" s="25" t="str">
        <f t="shared" si="22"/>
        <v/>
      </c>
      <c r="I144" s="25" t="e">
        <f t="shared" si="19"/>
        <v>#VALUE!</v>
      </c>
      <c r="J144" s="25">
        <f>SUM($H$14:$H144)</f>
        <v>0</v>
      </c>
      <c r="K144" s="20"/>
      <c r="L144" s="20"/>
    </row>
    <row r="145" spans="1:12" x14ac:dyDescent="0.25">
      <c r="A145" s="23" t="str">
        <f>IF(Values_Entered,A144+1,"")</f>
        <v/>
      </c>
      <c r="B145" s="24" t="str">
        <f t="shared" si="16"/>
        <v/>
      </c>
      <c r="C145" s="25" t="str">
        <f t="shared" si="20"/>
        <v/>
      </c>
      <c r="D145" s="25" t="str">
        <f t="shared" si="23"/>
        <v/>
      </c>
      <c r="E145" s="26" t="e">
        <f t="shared" si="17"/>
        <v>#VALUE!</v>
      </c>
      <c r="F145" s="25" t="e">
        <f t="shared" si="18"/>
        <v>#VALUE!</v>
      </c>
      <c r="G145" s="25" t="str">
        <f t="shared" si="21"/>
        <v/>
      </c>
      <c r="H145" s="25" t="str">
        <f t="shared" si="22"/>
        <v/>
      </c>
      <c r="I145" s="25" t="e">
        <f t="shared" si="19"/>
        <v>#VALUE!</v>
      </c>
      <c r="J145" s="25">
        <f>SUM($H$14:$H145)</f>
        <v>0</v>
      </c>
      <c r="K145" s="20"/>
      <c r="L145" s="20"/>
    </row>
    <row r="146" spans="1:12" x14ac:dyDescent="0.25">
      <c r="A146" s="23" t="str">
        <f>IF(Values_Entered,A145+1,"")</f>
        <v/>
      </c>
      <c r="B146" s="24" t="str">
        <f t="shared" si="16"/>
        <v/>
      </c>
      <c r="C146" s="25" t="str">
        <f t="shared" si="20"/>
        <v/>
      </c>
      <c r="D146" s="25" t="str">
        <f t="shared" si="23"/>
        <v/>
      </c>
      <c r="E146" s="26" t="e">
        <f t="shared" si="17"/>
        <v>#VALUE!</v>
      </c>
      <c r="F146" s="25" t="e">
        <f t="shared" si="18"/>
        <v>#VALUE!</v>
      </c>
      <c r="G146" s="25" t="str">
        <f t="shared" si="21"/>
        <v/>
      </c>
      <c r="H146" s="25" t="str">
        <f t="shared" si="22"/>
        <v/>
      </c>
      <c r="I146" s="25" t="e">
        <f t="shared" si="19"/>
        <v>#VALUE!</v>
      </c>
      <c r="J146" s="25">
        <f>SUM($H$14:$H146)</f>
        <v>0</v>
      </c>
      <c r="K146" s="20"/>
      <c r="L146" s="20"/>
    </row>
    <row r="147" spans="1:12" x14ac:dyDescent="0.25">
      <c r="A147" s="23" t="str">
        <f>IF(Values_Entered,A146+1,"")</f>
        <v/>
      </c>
      <c r="B147" s="24" t="str">
        <f t="shared" si="16"/>
        <v/>
      </c>
      <c r="C147" s="25" t="str">
        <f t="shared" si="20"/>
        <v/>
      </c>
      <c r="D147" s="25" t="str">
        <f t="shared" si="23"/>
        <v/>
      </c>
      <c r="E147" s="26" t="e">
        <f t="shared" si="17"/>
        <v>#VALUE!</v>
      </c>
      <c r="F147" s="25" t="e">
        <f t="shared" si="18"/>
        <v>#VALUE!</v>
      </c>
      <c r="G147" s="25" t="str">
        <f t="shared" si="21"/>
        <v/>
      </c>
      <c r="H147" s="25" t="str">
        <f t="shared" si="22"/>
        <v/>
      </c>
      <c r="I147" s="25" t="e">
        <f t="shared" si="19"/>
        <v>#VALUE!</v>
      </c>
      <c r="J147" s="25">
        <f>SUM($H$14:$H147)</f>
        <v>0</v>
      </c>
      <c r="K147" s="20"/>
      <c r="L147" s="20"/>
    </row>
    <row r="148" spans="1:12" x14ac:dyDescent="0.25">
      <c r="A148" s="23" t="str">
        <f>IF(Values_Entered,A147+1,"")</f>
        <v/>
      </c>
      <c r="B148" s="24" t="str">
        <f t="shared" si="16"/>
        <v/>
      </c>
      <c r="C148" s="25" t="str">
        <f t="shared" si="20"/>
        <v/>
      </c>
      <c r="D148" s="25" t="str">
        <f t="shared" si="23"/>
        <v/>
      </c>
      <c r="E148" s="26" t="e">
        <f t="shared" si="17"/>
        <v>#VALUE!</v>
      </c>
      <c r="F148" s="25" t="e">
        <f t="shared" si="18"/>
        <v>#VALUE!</v>
      </c>
      <c r="G148" s="25" t="str">
        <f t="shared" si="21"/>
        <v/>
      </c>
      <c r="H148" s="25" t="str">
        <f t="shared" si="22"/>
        <v/>
      </c>
      <c r="I148" s="25" t="e">
        <f t="shared" si="19"/>
        <v>#VALUE!</v>
      </c>
      <c r="J148" s="25">
        <f>SUM($H$14:$H148)</f>
        <v>0</v>
      </c>
      <c r="K148" s="20"/>
      <c r="L148" s="20"/>
    </row>
    <row r="149" spans="1:12" x14ac:dyDescent="0.25">
      <c r="A149" s="23" t="str">
        <f>IF(Values_Entered,A148+1,"")</f>
        <v/>
      </c>
      <c r="B149" s="24" t="str">
        <f t="shared" si="16"/>
        <v/>
      </c>
      <c r="C149" s="25" t="str">
        <f t="shared" si="20"/>
        <v/>
      </c>
      <c r="D149" s="25" t="str">
        <f t="shared" si="23"/>
        <v/>
      </c>
      <c r="E149" s="26" t="e">
        <f t="shared" si="17"/>
        <v>#VALUE!</v>
      </c>
      <c r="F149" s="25" t="e">
        <f t="shared" si="18"/>
        <v>#VALUE!</v>
      </c>
      <c r="G149" s="25" t="str">
        <f t="shared" si="21"/>
        <v/>
      </c>
      <c r="H149" s="25" t="str">
        <f t="shared" si="22"/>
        <v/>
      </c>
      <c r="I149" s="25" t="e">
        <f t="shared" si="19"/>
        <v>#VALUE!</v>
      </c>
      <c r="J149" s="25">
        <f>SUM($H$14:$H149)</f>
        <v>0</v>
      </c>
      <c r="K149" s="20"/>
      <c r="L149" s="20"/>
    </row>
    <row r="150" spans="1:12" x14ac:dyDescent="0.25">
      <c r="A150" s="23" t="str">
        <f>IF(Values_Entered,A149+1,"")</f>
        <v/>
      </c>
      <c r="B150" s="24" t="str">
        <f t="shared" si="16"/>
        <v/>
      </c>
      <c r="C150" s="25" t="str">
        <f t="shared" si="20"/>
        <v/>
      </c>
      <c r="D150" s="25" t="str">
        <f t="shared" si="23"/>
        <v/>
      </c>
      <c r="E150" s="26" t="e">
        <f t="shared" si="17"/>
        <v>#VALUE!</v>
      </c>
      <c r="F150" s="25" t="e">
        <f t="shared" si="18"/>
        <v>#VALUE!</v>
      </c>
      <c r="G150" s="25" t="str">
        <f t="shared" si="21"/>
        <v/>
      </c>
      <c r="H150" s="25" t="str">
        <f t="shared" si="22"/>
        <v/>
      </c>
      <c r="I150" s="25" t="e">
        <f t="shared" si="19"/>
        <v>#VALUE!</v>
      </c>
      <c r="J150" s="25">
        <f>SUM($H$14:$H150)</f>
        <v>0</v>
      </c>
      <c r="K150" s="20"/>
      <c r="L150" s="20"/>
    </row>
    <row r="151" spans="1:12" x14ac:dyDescent="0.25">
      <c r="A151" s="23" t="str">
        <f>IF(Values_Entered,A150+1,"")</f>
        <v/>
      </c>
      <c r="B151" s="24" t="str">
        <f t="shared" si="16"/>
        <v/>
      </c>
      <c r="C151" s="25" t="str">
        <f t="shared" si="20"/>
        <v/>
      </c>
      <c r="D151" s="25" t="str">
        <f t="shared" si="23"/>
        <v/>
      </c>
      <c r="E151" s="26" t="e">
        <f t="shared" si="17"/>
        <v>#VALUE!</v>
      </c>
      <c r="F151" s="25" t="e">
        <f t="shared" si="18"/>
        <v>#VALUE!</v>
      </c>
      <c r="G151" s="25" t="str">
        <f t="shared" si="21"/>
        <v/>
      </c>
      <c r="H151" s="25" t="str">
        <f t="shared" si="22"/>
        <v/>
      </c>
      <c r="I151" s="25" t="e">
        <f t="shared" si="19"/>
        <v>#VALUE!</v>
      </c>
      <c r="J151" s="25">
        <f>SUM($H$14:$H151)</f>
        <v>0</v>
      </c>
      <c r="K151" s="20"/>
      <c r="L151" s="20"/>
    </row>
    <row r="152" spans="1:12" x14ac:dyDescent="0.25">
      <c r="A152" s="23" t="str">
        <f>IF(Values_Entered,A151+1,"")</f>
        <v/>
      </c>
      <c r="B152" s="24" t="str">
        <f t="shared" si="16"/>
        <v/>
      </c>
      <c r="C152" s="25" t="str">
        <f t="shared" si="20"/>
        <v/>
      </c>
      <c r="D152" s="25" t="str">
        <f t="shared" si="23"/>
        <v/>
      </c>
      <c r="E152" s="26" t="e">
        <f t="shared" si="17"/>
        <v>#VALUE!</v>
      </c>
      <c r="F152" s="25" t="e">
        <f t="shared" si="18"/>
        <v>#VALUE!</v>
      </c>
      <c r="G152" s="25" t="str">
        <f t="shared" si="21"/>
        <v/>
      </c>
      <c r="H152" s="25" t="str">
        <f t="shared" si="22"/>
        <v/>
      </c>
      <c r="I152" s="25" t="e">
        <f t="shared" si="19"/>
        <v>#VALUE!</v>
      </c>
      <c r="J152" s="25">
        <f>SUM($H$14:$H152)</f>
        <v>0</v>
      </c>
      <c r="K152" s="20"/>
      <c r="L152" s="20"/>
    </row>
    <row r="153" spans="1:12" x14ac:dyDescent="0.25">
      <c r="A153" s="23" t="str">
        <f>IF(Values_Entered,A152+1,"")</f>
        <v/>
      </c>
      <c r="B153" s="24" t="str">
        <f t="shared" si="16"/>
        <v/>
      </c>
      <c r="C153" s="25" t="str">
        <f t="shared" si="20"/>
        <v/>
      </c>
      <c r="D153" s="25" t="str">
        <f t="shared" si="23"/>
        <v/>
      </c>
      <c r="E153" s="26" t="e">
        <f t="shared" si="17"/>
        <v>#VALUE!</v>
      </c>
      <c r="F153" s="25" t="e">
        <f t="shared" si="18"/>
        <v>#VALUE!</v>
      </c>
      <c r="G153" s="25" t="str">
        <f t="shared" si="21"/>
        <v/>
      </c>
      <c r="H153" s="25" t="str">
        <f t="shared" si="22"/>
        <v/>
      </c>
      <c r="I153" s="25" t="e">
        <f t="shared" si="19"/>
        <v>#VALUE!</v>
      </c>
      <c r="J153" s="25">
        <f>SUM($H$14:$H153)</f>
        <v>0</v>
      </c>
      <c r="K153" s="20"/>
      <c r="L153" s="20"/>
    </row>
    <row r="154" spans="1:12" x14ac:dyDescent="0.25">
      <c r="A154" s="23" t="str">
        <f>IF(Values_Entered,A153+1,"")</f>
        <v/>
      </c>
      <c r="B154" s="24" t="str">
        <f t="shared" si="16"/>
        <v/>
      </c>
      <c r="C154" s="25" t="str">
        <f t="shared" si="20"/>
        <v/>
      </c>
      <c r="D154" s="25" t="str">
        <f t="shared" si="23"/>
        <v/>
      </c>
      <c r="E154" s="26" t="e">
        <f t="shared" si="17"/>
        <v>#VALUE!</v>
      </c>
      <c r="F154" s="25" t="e">
        <f t="shared" si="18"/>
        <v>#VALUE!</v>
      </c>
      <c r="G154" s="25" t="str">
        <f t="shared" si="21"/>
        <v/>
      </c>
      <c r="H154" s="25" t="str">
        <f t="shared" si="22"/>
        <v/>
      </c>
      <c r="I154" s="25" t="e">
        <f t="shared" si="19"/>
        <v>#VALUE!</v>
      </c>
      <c r="J154" s="25">
        <f>SUM($H$14:$H154)</f>
        <v>0</v>
      </c>
      <c r="K154" s="20"/>
      <c r="L154" s="20"/>
    </row>
    <row r="155" spans="1:12" x14ac:dyDescent="0.25">
      <c r="A155" s="23" t="str">
        <f>IF(Values_Entered,A154+1,"")</f>
        <v/>
      </c>
      <c r="B155" s="24" t="str">
        <f t="shared" si="16"/>
        <v/>
      </c>
      <c r="C155" s="25" t="str">
        <f t="shared" si="20"/>
        <v/>
      </c>
      <c r="D155" s="25" t="str">
        <f t="shared" si="23"/>
        <v/>
      </c>
      <c r="E155" s="26" t="e">
        <f t="shared" si="17"/>
        <v>#VALUE!</v>
      </c>
      <c r="F155" s="25" t="e">
        <f t="shared" si="18"/>
        <v>#VALUE!</v>
      </c>
      <c r="G155" s="25" t="str">
        <f t="shared" si="21"/>
        <v/>
      </c>
      <c r="H155" s="25" t="str">
        <f t="shared" si="22"/>
        <v/>
      </c>
      <c r="I155" s="25" t="e">
        <f t="shared" si="19"/>
        <v>#VALUE!</v>
      </c>
      <c r="J155" s="25">
        <f>SUM($H$14:$H155)</f>
        <v>0</v>
      </c>
      <c r="K155" s="20"/>
      <c r="L155" s="20"/>
    </row>
    <row r="156" spans="1:12" x14ac:dyDescent="0.25">
      <c r="A156" s="23" t="str">
        <f>IF(Values_Entered,A155+1,"")</f>
        <v/>
      </c>
      <c r="B156" s="24" t="str">
        <f t="shared" si="16"/>
        <v/>
      </c>
      <c r="C156" s="25" t="str">
        <f t="shared" si="20"/>
        <v/>
      </c>
      <c r="D156" s="25" t="str">
        <f t="shared" si="23"/>
        <v/>
      </c>
      <c r="E156" s="26" t="e">
        <f t="shared" si="17"/>
        <v>#VALUE!</v>
      </c>
      <c r="F156" s="25" t="e">
        <f t="shared" si="18"/>
        <v>#VALUE!</v>
      </c>
      <c r="G156" s="25" t="str">
        <f t="shared" si="21"/>
        <v/>
      </c>
      <c r="H156" s="25" t="str">
        <f t="shared" si="22"/>
        <v/>
      </c>
      <c r="I156" s="25" t="e">
        <f t="shared" si="19"/>
        <v>#VALUE!</v>
      </c>
      <c r="J156" s="25">
        <f>SUM($H$14:$H156)</f>
        <v>0</v>
      </c>
      <c r="K156" s="20"/>
      <c r="L156" s="20"/>
    </row>
    <row r="157" spans="1:12" x14ac:dyDescent="0.25">
      <c r="A157" s="23" t="str">
        <f>IF(Values_Entered,A156+1,"")</f>
        <v/>
      </c>
      <c r="B157" s="24" t="str">
        <f t="shared" si="16"/>
        <v/>
      </c>
      <c r="C157" s="25" t="str">
        <f t="shared" si="20"/>
        <v/>
      </c>
      <c r="D157" s="25" t="str">
        <f t="shared" si="23"/>
        <v/>
      </c>
      <c r="E157" s="26" t="e">
        <f t="shared" si="17"/>
        <v>#VALUE!</v>
      </c>
      <c r="F157" s="25" t="e">
        <f t="shared" si="18"/>
        <v>#VALUE!</v>
      </c>
      <c r="G157" s="25" t="str">
        <f t="shared" si="21"/>
        <v/>
      </c>
      <c r="H157" s="25" t="str">
        <f t="shared" si="22"/>
        <v/>
      </c>
      <c r="I157" s="25" t="e">
        <f t="shared" si="19"/>
        <v>#VALUE!</v>
      </c>
      <c r="J157" s="25">
        <f>SUM($H$14:$H157)</f>
        <v>0</v>
      </c>
      <c r="K157" s="20"/>
      <c r="L157" s="20"/>
    </row>
    <row r="158" spans="1:12" x14ac:dyDescent="0.25">
      <c r="A158" s="23" t="str">
        <f>IF(Values_Entered,A157+1,"")</f>
        <v/>
      </c>
      <c r="B158" s="24" t="str">
        <f t="shared" si="16"/>
        <v/>
      </c>
      <c r="C158" s="25" t="str">
        <f t="shared" si="20"/>
        <v/>
      </c>
      <c r="D158" s="25" t="str">
        <f t="shared" si="23"/>
        <v/>
      </c>
      <c r="E158" s="26" t="e">
        <f t="shared" si="17"/>
        <v>#VALUE!</v>
      </c>
      <c r="F158" s="25" t="e">
        <f t="shared" si="18"/>
        <v>#VALUE!</v>
      </c>
      <c r="G158" s="25" t="str">
        <f t="shared" si="21"/>
        <v/>
      </c>
      <c r="H158" s="25" t="str">
        <f t="shared" si="22"/>
        <v/>
      </c>
      <c r="I158" s="25" t="e">
        <f t="shared" si="19"/>
        <v>#VALUE!</v>
      </c>
      <c r="J158" s="25">
        <f>SUM($H$14:$H158)</f>
        <v>0</v>
      </c>
      <c r="K158" s="20"/>
      <c r="L158" s="20"/>
    </row>
    <row r="159" spans="1:12" x14ac:dyDescent="0.25">
      <c r="A159" s="23" t="str">
        <f>IF(Values_Entered,A158+1,"")</f>
        <v/>
      </c>
      <c r="B159" s="24" t="str">
        <f t="shared" si="16"/>
        <v/>
      </c>
      <c r="C159" s="25" t="str">
        <f t="shared" si="20"/>
        <v/>
      </c>
      <c r="D159" s="25" t="str">
        <f t="shared" si="23"/>
        <v/>
      </c>
      <c r="E159" s="26" t="e">
        <f t="shared" si="17"/>
        <v>#VALUE!</v>
      </c>
      <c r="F159" s="25" t="e">
        <f t="shared" si="18"/>
        <v>#VALUE!</v>
      </c>
      <c r="G159" s="25" t="str">
        <f t="shared" si="21"/>
        <v/>
      </c>
      <c r="H159" s="25" t="str">
        <f t="shared" si="22"/>
        <v/>
      </c>
      <c r="I159" s="25" t="e">
        <f t="shared" si="19"/>
        <v>#VALUE!</v>
      </c>
      <c r="J159" s="25">
        <f>SUM($H$14:$H159)</f>
        <v>0</v>
      </c>
      <c r="K159" s="20"/>
      <c r="L159" s="20"/>
    </row>
    <row r="160" spans="1:12" x14ac:dyDescent="0.25">
      <c r="A160" s="23" t="str">
        <f>IF(Values_Entered,A159+1,"")</f>
        <v/>
      </c>
      <c r="B160" s="24" t="str">
        <f t="shared" si="16"/>
        <v/>
      </c>
      <c r="C160" s="25" t="str">
        <f t="shared" si="20"/>
        <v/>
      </c>
      <c r="D160" s="25" t="str">
        <f t="shared" si="23"/>
        <v/>
      </c>
      <c r="E160" s="26" t="e">
        <f t="shared" si="17"/>
        <v>#VALUE!</v>
      </c>
      <c r="F160" s="25" t="e">
        <f t="shared" si="18"/>
        <v>#VALUE!</v>
      </c>
      <c r="G160" s="25" t="str">
        <f t="shared" si="21"/>
        <v/>
      </c>
      <c r="H160" s="25" t="str">
        <f t="shared" si="22"/>
        <v/>
      </c>
      <c r="I160" s="25" t="e">
        <f t="shared" si="19"/>
        <v>#VALUE!</v>
      </c>
      <c r="J160" s="25">
        <f>SUM($H$14:$H160)</f>
        <v>0</v>
      </c>
      <c r="K160" s="20"/>
      <c r="L160" s="20"/>
    </row>
    <row r="161" spans="1:12" x14ac:dyDescent="0.25">
      <c r="A161" s="23" t="str">
        <f>IF(Values_Entered,A160+1,"")</f>
        <v/>
      </c>
      <c r="B161" s="24" t="str">
        <f t="shared" si="16"/>
        <v/>
      </c>
      <c r="C161" s="25" t="str">
        <f t="shared" si="20"/>
        <v/>
      </c>
      <c r="D161" s="25" t="str">
        <f t="shared" si="23"/>
        <v/>
      </c>
      <c r="E161" s="26" t="e">
        <f t="shared" si="17"/>
        <v>#VALUE!</v>
      </c>
      <c r="F161" s="25" t="e">
        <f t="shared" si="18"/>
        <v>#VALUE!</v>
      </c>
      <c r="G161" s="25" t="str">
        <f t="shared" si="21"/>
        <v/>
      </c>
      <c r="H161" s="25" t="str">
        <f t="shared" si="22"/>
        <v/>
      </c>
      <c r="I161" s="25" t="e">
        <f t="shared" si="19"/>
        <v>#VALUE!</v>
      </c>
      <c r="J161" s="25">
        <f>SUM($H$14:$H161)</f>
        <v>0</v>
      </c>
      <c r="K161" s="20"/>
      <c r="L161" s="20"/>
    </row>
    <row r="162" spans="1:12" x14ac:dyDescent="0.25">
      <c r="A162" s="23" t="str">
        <f>IF(Values_Entered,A161+1,"")</f>
        <v/>
      </c>
      <c r="B162" s="24" t="str">
        <f t="shared" si="16"/>
        <v/>
      </c>
      <c r="C162" s="25" t="str">
        <f t="shared" si="20"/>
        <v/>
      </c>
      <c r="D162" s="25" t="str">
        <f t="shared" si="23"/>
        <v/>
      </c>
      <c r="E162" s="26" t="e">
        <f t="shared" si="17"/>
        <v>#VALUE!</v>
      </c>
      <c r="F162" s="25" t="e">
        <f t="shared" si="18"/>
        <v>#VALUE!</v>
      </c>
      <c r="G162" s="25" t="str">
        <f t="shared" si="21"/>
        <v/>
      </c>
      <c r="H162" s="25" t="str">
        <f t="shared" si="22"/>
        <v/>
      </c>
      <c r="I162" s="25" t="e">
        <f t="shared" si="19"/>
        <v>#VALUE!</v>
      </c>
      <c r="J162" s="25">
        <f>SUM($H$14:$H162)</f>
        <v>0</v>
      </c>
      <c r="K162" s="20"/>
      <c r="L162" s="20"/>
    </row>
    <row r="163" spans="1:12" x14ac:dyDescent="0.25">
      <c r="A163" s="23" t="str">
        <f>IF(Values_Entered,A162+1,"")</f>
        <v/>
      </c>
      <c r="B163" s="24" t="str">
        <f t="shared" si="16"/>
        <v/>
      </c>
      <c r="C163" s="25" t="str">
        <f t="shared" si="20"/>
        <v/>
      </c>
      <c r="D163" s="25" t="str">
        <f t="shared" si="23"/>
        <v/>
      </c>
      <c r="E163" s="26" t="e">
        <f t="shared" si="17"/>
        <v>#VALUE!</v>
      </c>
      <c r="F163" s="25" t="e">
        <f t="shared" si="18"/>
        <v>#VALUE!</v>
      </c>
      <c r="G163" s="25" t="str">
        <f t="shared" si="21"/>
        <v/>
      </c>
      <c r="H163" s="25" t="str">
        <f t="shared" si="22"/>
        <v/>
      </c>
      <c r="I163" s="25" t="e">
        <f t="shared" si="19"/>
        <v>#VALUE!</v>
      </c>
      <c r="J163" s="25">
        <f>SUM($H$14:$H163)</f>
        <v>0</v>
      </c>
      <c r="K163" s="20"/>
      <c r="L163" s="20"/>
    </row>
    <row r="164" spans="1:12" x14ac:dyDescent="0.25">
      <c r="A164" s="23" t="str">
        <f>IF(Values_Entered,A163+1,"")</f>
        <v/>
      </c>
      <c r="B164" s="24" t="str">
        <f t="shared" si="16"/>
        <v/>
      </c>
      <c r="C164" s="25" t="str">
        <f t="shared" si="20"/>
        <v/>
      </c>
      <c r="D164" s="25" t="str">
        <f t="shared" si="23"/>
        <v/>
      </c>
      <c r="E164" s="26" t="e">
        <f t="shared" si="17"/>
        <v>#VALUE!</v>
      </c>
      <c r="F164" s="25" t="e">
        <f t="shared" si="18"/>
        <v>#VALUE!</v>
      </c>
      <c r="G164" s="25" t="str">
        <f t="shared" si="21"/>
        <v/>
      </c>
      <c r="H164" s="25" t="str">
        <f t="shared" si="22"/>
        <v/>
      </c>
      <c r="I164" s="25" t="e">
        <f t="shared" si="19"/>
        <v>#VALUE!</v>
      </c>
      <c r="J164" s="25">
        <f>SUM($H$14:$H164)</f>
        <v>0</v>
      </c>
      <c r="K164" s="20"/>
      <c r="L164" s="20"/>
    </row>
    <row r="165" spans="1:12" x14ac:dyDescent="0.25">
      <c r="A165" s="23" t="str">
        <f>IF(Values_Entered,A164+1,"")</f>
        <v/>
      </c>
      <c r="B165" s="24" t="str">
        <f t="shared" si="16"/>
        <v/>
      </c>
      <c r="C165" s="25" t="str">
        <f t="shared" si="20"/>
        <v/>
      </c>
      <c r="D165" s="25" t="str">
        <f t="shared" si="23"/>
        <v/>
      </c>
      <c r="E165" s="26" t="e">
        <f t="shared" si="17"/>
        <v>#VALUE!</v>
      </c>
      <c r="F165" s="25" t="e">
        <f t="shared" si="18"/>
        <v>#VALUE!</v>
      </c>
      <c r="G165" s="25" t="str">
        <f t="shared" si="21"/>
        <v/>
      </c>
      <c r="H165" s="25" t="str">
        <f t="shared" si="22"/>
        <v/>
      </c>
      <c r="I165" s="25" t="e">
        <f t="shared" si="19"/>
        <v>#VALUE!</v>
      </c>
      <c r="J165" s="25">
        <f>SUM($H$14:$H165)</f>
        <v>0</v>
      </c>
      <c r="K165" s="20"/>
      <c r="L165" s="20"/>
    </row>
    <row r="166" spans="1:12" x14ac:dyDescent="0.25">
      <c r="A166" s="23" t="str">
        <f>IF(Values_Entered,A165+1,"")</f>
        <v/>
      </c>
      <c r="B166" s="24" t="str">
        <f t="shared" si="16"/>
        <v/>
      </c>
      <c r="C166" s="25" t="str">
        <f t="shared" si="20"/>
        <v/>
      </c>
      <c r="D166" s="25" t="str">
        <f t="shared" si="23"/>
        <v/>
      </c>
      <c r="E166" s="26" t="e">
        <f t="shared" si="17"/>
        <v>#VALUE!</v>
      </c>
      <c r="F166" s="25" t="e">
        <f t="shared" si="18"/>
        <v>#VALUE!</v>
      </c>
      <c r="G166" s="25" t="str">
        <f t="shared" si="21"/>
        <v/>
      </c>
      <c r="H166" s="25" t="str">
        <f t="shared" si="22"/>
        <v/>
      </c>
      <c r="I166" s="25" t="e">
        <f t="shared" si="19"/>
        <v>#VALUE!</v>
      </c>
      <c r="J166" s="25">
        <f>SUM($H$14:$H166)</f>
        <v>0</v>
      </c>
      <c r="K166" s="20"/>
      <c r="L166" s="20"/>
    </row>
    <row r="167" spans="1:12" x14ac:dyDescent="0.25">
      <c r="A167" s="23" t="str">
        <f>IF(Values_Entered,A166+1,"")</f>
        <v/>
      </c>
      <c r="B167" s="24" t="str">
        <f t="shared" si="16"/>
        <v/>
      </c>
      <c r="C167" s="25" t="str">
        <f t="shared" si="20"/>
        <v/>
      </c>
      <c r="D167" s="25" t="str">
        <f t="shared" si="23"/>
        <v/>
      </c>
      <c r="E167" s="26" t="e">
        <f t="shared" si="17"/>
        <v>#VALUE!</v>
      </c>
      <c r="F167" s="25" t="e">
        <f t="shared" si="18"/>
        <v>#VALUE!</v>
      </c>
      <c r="G167" s="25" t="str">
        <f t="shared" si="21"/>
        <v/>
      </c>
      <c r="H167" s="25" t="str">
        <f t="shared" si="22"/>
        <v/>
      </c>
      <c r="I167" s="25" t="e">
        <f t="shared" si="19"/>
        <v>#VALUE!</v>
      </c>
      <c r="J167" s="25">
        <f>SUM($H$14:$H167)</f>
        <v>0</v>
      </c>
      <c r="K167" s="20"/>
      <c r="L167" s="20"/>
    </row>
    <row r="168" spans="1:12" x14ac:dyDescent="0.25">
      <c r="A168" s="23" t="str">
        <f>IF(Values_Entered,A167+1,"")</f>
        <v/>
      </c>
      <c r="B168" s="24" t="str">
        <f t="shared" si="16"/>
        <v/>
      </c>
      <c r="C168" s="25" t="str">
        <f t="shared" si="20"/>
        <v/>
      </c>
      <c r="D168" s="25" t="str">
        <f t="shared" si="23"/>
        <v/>
      </c>
      <c r="E168" s="26" t="e">
        <f t="shared" si="17"/>
        <v>#VALUE!</v>
      </c>
      <c r="F168" s="25" t="e">
        <f t="shared" si="18"/>
        <v>#VALUE!</v>
      </c>
      <c r="G168" s="25" t="str">
        <f t="shared" si="21"/>
        <v/>
      </c>
      <c r="H168" s="25" t="str">
        <f t="shared" si="22"/>
        <v/>
      </c>
      <c r="I168" s="25" t="e">
        <f t="shared" si="19"/>
        <v>#VALUE!</v>
      </c>
      <c r="J168" s="25">
        <f>SUM($H$14:$H168)</f>
        <v>0</v>
      </c>
      <c r="K168" s="20"/>
      <c r="L168" s="20"/>
    </row>
    <row r="169" spans="1:12" x14ac:dyDescent="0.25">
      <c r="A169" s="23" t="str">
        <f>IF(Values_Entered,A168+1,"")</f>
        <v/>
      </c>
      <c r="B169" s="24" t="str">
        <f t="shared" si="16"/>
        <v/>
      </c>
      <c r="C169" s="25" t="str">
        <f t="shared" si="20"/>
        <v/>
      </c>
      <c r="D169" s="25" t="str">
        <f t="shared" si="23"/>
        <v/>
      </c>
      <c r="E169" s="26" t="e">
        <f t="shared" si="17"/>
        <v>#VALUE!</v>
      </c>
      <c r="F169" s="25" t="e">
        <f t="shared" si="18"/>
        <v>#VALUE!</v>
      </c>
      <c r="G169" s="25" t="str">
        <f t="shared" si="21"/>
        <v/>
      </c>
      <c r="H169" s="25" t="str">
        <f t="shared" si="22"/>
        <v/>
      </c>
      <c r="I169" s="25" t="e">
        <f t="shared" si="19"/>
        <v>#VALUE!</v>
      </c>
      <c r="J169" s="25">
        <f>SUM($H$14:$H169)</f>
        <v>0</v>
      </c>
      <c r="K169" s="20"/>
      <c r="L169" s="20"/>
    </row>
    <row r="170" spans="1:12" x14ac:dyDescent="0.25">
      <c r="A170" s="23" t="str">
        <f>IF(Values_Entered,A169+1,"")</f>
        <v/>
      </c>
      <c r="B170" s="24" t="str">
        <f t="shared" si="16"/>
        <v/>
      </c>
      <c r="C170" s="25" t="str">
        <f t="shared" si="20"/>
        <v/>
      </c>
      <c r="D170" s="25" t="str">
        <f t="shared" si="23"/>
        <v/>
      </c>
      <c r="E170" s="26" t="e">
        <f t="shared" si="17"/>
        <v>#VALUE!</v>
      </c>
      <c r="F170" s="25" t="e">
        <f t="shared" si="18"/>
        <v>#VALUE!</v>
      </c>
      <c r="G170" s="25" t="str">
        <f t="shared" si="21"/>
        <v/>
      </c>
      <c r="H170" s="25" t="str">
        <f t="shared" si="22"/>
        <v/>
      </c>
      <c r="I170" s="25" t="e">
        <f t="shared" si="19"/>
        <v>#VALUE!</v>
      </c>
      <c r="J170" s="25">
        <f>SUM($H$14:$H170)</f>
        <v>0</v>
      </c>
      <c r="K170" s="20"/>
      <c r="L170" s="20"/>
    </row>
    <row r="171" spans="1:12" x14ac:dyDescent="0.25">
      <c r="A171" s="23" t="str">
        <f>IF(Values_Entered,A170+1,"")</f>
        <v/>
      </c>
      <c r="B171" s="24" t="str">
        <f t="shared" si="16"/>
        <v/>
      </c>
      <c r="C171" s="25" t="str">
        <f t="shared" si="20"/>
        <v/>
      </c>
      <c r="D171" s="25" t="str">
        <f t="shared" si="23"/>
        <v/>
      </c>
      <c r="E171" s="26" t="e">
        <f t="shared" si="17"/>
        <v>#VALUE!</v>
      </c>
      <c r="F171" s="25" t="e">
        <f t="shared" si="18"/>
        <v>#VALUE!</v>
      </c>
      <c r="G171" s="25" t="str">
        <f t="shared" si="21"/>
        <v/>
      </c>
      <c r="H171" s="25" t="str">
        <f t="shared" si="22"/>
        <v/>
      </c>
      <c r="I171" s="25" t="e">
        <f t="shared" si="19"/>
        <v>#VALUE!</v>
      </c>
      <c r="J171" s="25">
        <f>SUM($H$14:$H171)</f>
        <v>0</v>
      </c>
      <c r="K171" s="20"/>
      <c r="L171" s="20"/>
    </row>
    <row r="172" spans="1:12" x14ac:dyDescent="0.25">
      <c r="A172" s="23" t="str">
        <f>IF(Values_Entered,A171+1,"")</f>
        <v/>
      </c>
      <c r="B172" s="24" t="str">
        <f t="shared" si="16"/>
        <v/>
      </c>
      <c r="C172" s="25" t="str">
        <f t="shared" si="20"/>
        <v/>
      </c>
      <c r="D172" s="25" t="str">
        <f t="shared" si="23"/>
        <v/>
      </c>
      <c r="E172" s="26" t="e">
        <f t="shared" si="17"/>
        <v>#VALUE!</v>
      </c>
      <c r="F172" s="25" t="e">
        <f t="shared" si="18"/>
        <v>#VALUE!</v>
      </c>
      <c r="G172" s="25" t="str">
        <f t="shared" si="21"/>
        <v/>
      </c>
      <c r="H172" s="25" t="str">
        <f t="shared" si="22"/>
        <v/>
      </c>
      <c r="I172" s="25" t="e">
        <f t="shared" si="19"/>
        <v>#VALUE!</v>
      </c>
      <c r="J172" s="25">
        <f>SUM($H$14:$H172)</f>
        <v>0</v>
      </c>
      <c r="K172" s="20"/>
      <c r="L172" s="20"/>
    </row>
    <row r="173" spans="1:12" x14ac:dyDescent="0.25">
      <c r="A173" s="23" t="str">
        <f>IF(Values_Entered,A172+1,"")</f>
        <v/>
      </c>
      <c r="B173" s="24" t="str">
        <f t="shared" si="16"/>
        <v/>
      </c>
      <c r="C173" s="25" t="str">
        <f t="shared" si="20"/>
        <v/>
      </c>
      <c r="D173" s="25" t="str">
        <f t="shared" si="23"/>
        <v/>
      </c>
      <c r="E173" s="26" t="e">
        <f t="shared" si="17"/>
        <v>#VALUE!</v>
      </c>
      <c r="F173" s="25" t="e">
        <f t="shared" si="18"/>
        <v>#VALUE!</v>
      </c>
      <c r="G173" s="25" t="str">
        <f t="shared" si="21"/>
        <v/>
      </c>
      <c r="H173" s="25" t="str">
        <f t="shared" si="22"/>
        <v/>
      </c>
      <c r="I173" s="25" t="e">
        <f t="shared" si="19"/>
        <v>#VALUE!</v>
      </c>
      <c r="J173" s="25">
        <f>SUM($H$14:$H173)</f>
        <v>0</v>
      </c>
      <c r="K173" s="20"/>
      <c r="L173" s="20"/>
    </row>
    <row r="174" spans="1:12" x14ac:dyDescent="0.25">
      <c r="A174" s="23" t="str">
        <f>IF(Values_Entered,A173+1,"")</f>
        <v/>
      </c>
      <c r="B174" s="24" t="str">
        <f t="shared" si="16"/>
        <v/>
      </c>
      <c r="C174" s="25" t="str">
        <f t="shared" si="20"/>
        <v/>
      </c>
      <c r="D174" s="25" t="str">
        <f t="shared" si="23"/>
        <v/>
      </c>
      <c r="E174" s="26" t="e">
        <f t="shared" si="17"/>
        <v>#VALUE!</v>
      </c>
      <c r="F174" s="25" t="e">
        <f t="shared" si="18"/>
        <v>#VALUE!</v>
      </c>
      <c r="G174" s="25" t="str">
        <f t="shared" si="21"/>
        <v/>
      </c>
      <c r="H174" s="25" t="str">
        <f t="shared" si="22"/>
        <v/>
      </c>
      <c r="I174" s="25" t="e">
        <f t="shared" si="19"/>
        <v>#VALUE!</v>
      </c>
      <c r="J174" s="25">
        <f>SUM($H$14:$H174)</f>
        <v>0</v>
      </c>
      <c r="K174" s="20"/>
      <c r="L174" s="20"/>
    </row>
    <row r="175" spans="1:12" x14ac:dyDescent="0.25">
      <c r="A175" s="23" t="str">
        <f>IF(Values_Entered,A174+1,"")</f>
        <v/>
      </c>
      <c r="B175" s="24" t="str">
        <f t="shared" si="16"/>
        <v/>
      </c>
      <c r="C175" s="25" t="str">
        <f t="shared" si="20"/>
        <v/>
      </c>
      <c r="D175" s="25" t="str">
        <f t="shared" si="23"/>
        <v/>
      </c>
      <c r="E175" s="26" t="e">
        <f t="shared" si="17"/>
        <v>#VALUE!</v>
      </c>
      <c r="F175" s="25" t="e">
        <f t="shared" si="18"/>
        <v>#VALUE!</v>
      </c>
      <c r="G175" s="25" t="str">
        <f t="shared" si="21"/>
        <v/>
      </c>
      <c r="H175" s="25" t="str">
        <f t="shared" si="22"/>
        <v/>
      </c>
      <c r="I175" s="25" t="e">
        <f t="shared" si="19"/>
        <v>#VALUE!</v>
      </c>
      <c r="J175" s="25">
        <f>SUM($H$14:$H175)</f>
        <v>0</v>
      </c>
      <c r="K175" s="20"/>
      <c r="L175" s="20"/>
    </row>
    <row r="176" spans="1:12" x14ac:dyDescent="0.25">
      <c r="A176" s="23" t="str">
        <f>IF(Values_Entered,A175+1,"")</f>
        <v/>
      </c>
      <c r="B176" s="24" t="str">
        <f t="shared" si="16"/>
        <v/>
      </c>
      <c r="C176" s="25" t="str">
        <f t="shared" si="20"/>
        <v/>
      </c>
      <c r="D176" s="25" t="str">
        <f t="shared" si="23"/>
        <v/>
      </c>
      <c r="E176" s="26" t="e">
        <f t="shared" si="17"/>
        <v>#VALUE!</v>
      </c>
      <c r="F176" s="25" t="e">
        <f t="shared" si="18"/>
        <v>#VALUE!</v>
      </c>
      <c r="G176" s="25" t="str">
        <f t="shared" si="21"/>
        <v/>
      </c>
      <c r="H176" s="25" t="str">
        <f t="shared" si="22"/>
        <v/>
      </c>
      <c r="I176" s="25" t="e">
        <f t="shared" si="19"/>
        <v>#VALUE!</v>
      </c>
      <c r="J176" s="25">
        <f>SUM($H$14:$H176)</f>
        <v>0</v>
      </c>
      <c r="K176" s="20"/>
      <c r="L176" s="20"/>
    </row>
    <row r="177" spans="1:12" x14ac:dyDescent="0.25">
      <c r="A177" s="23" t="str">
        <f>IF(Values_Entered,A176+1,"")</f>
        <v/>
      </c>
      <c r="B177" s="24" t="str">
        <f t="shared" si="16"/>
        <v/>
      </c>
      <c r="C177" s="25" t="str">
        <f t="shared" si="20"/>
        <v/>
      </c>
      <c r="D177" s="25" t="str">
        <f t="shared" si="23"/>
        <v/>
      </c>
      <c r="E177" s="26" t="e">
        <f t="shared" si="17"/>
        <v>#VALUE!</v>
      </c>
      <c r="F177" s="25" t="e">
        <f t="shared" si="18"/>
        <v>#VALUE!</v>
      </c>
      <c r="G177" s="25" t="str">
        <f t="shared" si="21"/>
        <v/>
      </c>
      <c r="H177" s="25" t="str">
        <f t="shared" si="22"/>
        <v/>
      </c>
      <c r="I177" s="25" t="e">
        <f t="shared" si="19"/>
        <v>#VALUE!</v>
      </c>
      <c r="J177" s="25">
        <f>SUM($H$14:$H177)</f>
        <v>0</v>
      </c>
      <c r="K177" s="20"/>
      <c r="L177" s="20"/>
    </row>
    <row r="178" spans="1:12" x14ac:dyDescent="0.25">
      <c r="A178" s="23" t="str">
        <f>IF(Values_Entered,A177+1,"")</f>
        <v/>
      </c>
      <c r="B178" s="24" t="str">
        <f t="shared" si="16"/>
        <v/>
      </c>
      <c r="C178" s="25" t="str">
        <f t="shared" si="20"/>
        <v/>
      </c>
      <c r="D178" s="25" t="str">
        <f t="shared" si="23"/>
        <v/>
      </c>
      <c r="E178" s="26" t="e">
        <f t="shared" si="17"/>
        <v>#VALUE!</v>
      </c>
      <c r="F178" s="25" t="e">
        <f t="shared" si="18"/>
        <v>#VALUE!</v>
      </c>
      <c r="G178" s="25" t="str">
        <f t="shared" si="21"/>
        <v/>
      </c>
      <c r="H178" s="25" t="str">
        <f t="shared" si="22"/>
        <v/>
      </c>
      <c r="I178" s="25" t="e">
        <f t="shared" si="19"/>
        <v>#VALUE!</v>
      </c>
      <c r="J178" s="25">
        <f>SUM($H$14:$H178)</f>
        <v>0</v>
      </c>
      <c r="K178" s="20"/>
      <c r="L178" s="20"/>
    </row>
    <row r="179" spans="1:12" x14ac:dyDescent="0.25">
      <c r="A179" s="23" t="str">
        <f>IF(Values_Entered,A178+1,"")</f>
        <v/>
      </c>
      <c r="B179" s="24" t="str">
        <f t="shared" si="16"/>
        <v/>
      </c>
      <c r="C179" s="25" t="str">
        <f t="shared" si="20"/>
        <v/>
      </c>
      <c r="D179" s="25" t="str">
        <f t="shared" si="23"/>
        <v/>
      </c>
      <c r="E179" s="26" t="e">
        <f t="shared" si="17"/>
        <v>#VALUE!</v>
      </c>
      <c r="F179" s="25" t="e">
        <f t="shared" si="18"/>
        <v>#VALUE!</v>
      </c>
      <c r="G179" s="25" t="str">
        <f t="shared" si="21"/>
        <v/>
      </c>
      <c r="H179" s="25" t="str">
        <f t="shared" si="22"/>
        <v/>
      </c>
      <c r="I179" s="25" t="e">
        <f t="shared" si="19"/>
        <v>#VALUE!</v>
      </c>
      <c r="J179" s="25">
        <f>SUM($H$14:$H179)</f>
        <v>0</v>
      </c>
      <c r="K179" s="20"/>
      <c r="L179" s="20"/>
    </row>
    <row r="180" spans="1:12" x14ac:dyDescent="0.25">
      <c r="A180" s="23" t="str">
        <f>IF(Values_Entered,A179+1,"")</f>
        <v/>
      </c>
      <c r="B180" s="24" t="str">
        <f t="shared" si="16"/>
        <v/>
      </c>
      <c r="C180" s="25" t="str">
        <f t="shared" si="20"/>
        <v/>
      </c>
      <c r="D180" s="25" t="str">
        <f t="shared" si="23"/>
        <v/>
      </c>
      <c r="E180" s="26" t="e">
        <f t="shared" si="17"/>
        <v>#VALUE!</v>
      </c>
      <c r="F180" s="25" t="e">
        <f t="shared" si="18"/>
        <v>#VALUE!</v>
      </c>
      <c r="G180" s="25" t="str">
        <f t="shared" si="21"/>
        <v/>
      </c>
      <c r="H180" s="25" t="str">
        <f t="shared" si="22"/>
        <v/>
      </c>
      <c r="I180" s="25" t="e">
        <f t="shared" si="19"/>
        <v>#VALUE!</v>
      </c>
      <c r="J180" s="25">
        <f>SUM($H$14:$H180)</f>
        <v>0</v>
      </c>
      <c r="K180" s="20"/>
      <c r="L180" s="20"/>
    </row>
    <row r="181" spans="1:12" x14ac:dyDescent="0.25">
      <c r="A181" s="23" t="str">
        <f>IF(Values_Entered,A180+1,"")</f>
        <v/>
      </c>
      <c r="B181" s="24" t="str">
        <f t="shared" si="16"/>
        <v/>
      </c>
      <c r="C181" s="25" t="str">
        <f t="shared" si="20"/>
        <v/>
      </c>
      <c r="D181" s="25" t="str">
        <f t="shared" si="23"/>
        <v/>
      </c>
      <c r="E181" s="26" t="e">
        <f t="shared" si="17"/>
        <v>#VALUE!</v>
      </c>
      <c r="F181" s="25" t="e">
        <f t="shared" si="18"/>
        <v>#VALUE!</v>
      </c>
      <c r="G181" s="25" t="str">
        <f t="shared" si="21"/>
        <v/>
      </c>
      <c r="H181" s="25" t="str">
        <f t="shared" si="22"/>
        <v/>
      </c>
      <c r="I181" s="25" t="e">
        <f t="shared" si="19"/>
        <v>#VALUE!</v>
      </c>
      <c r="J181" s="25">
        <f>SUM($H$14:$H181)</f>
        <v>0</v>
      </c>
      <c r="K181" s="20"/>
      <c r="L181" s="20"/>
    </row>
    <row r="182" spans="1:12" x14ac:dyDescent="0.25">
      <c r="A182" s="23" t="str">
        <f>IF(Values_Entered,A181+1,"")</f>
        <v/>
      </c>
      <c r="B182" s="24" t="str">
        <f t="shared" si="16"/>
        <v/>
      </c>
      <c r="C182" s="25" t="str">
        <f t="shared" si="20"/>
        <v/>
      </c>
      <c r="D182" s="25" t="str">
        <f t="shared" si="23"/>
        <v/>
      </c>
      <c r="E182" s="26" t="e">
        <f t="shared" si="17"/>
        <v>#VALUE!</v>
      </c>
      <c r="F182" s="25" t="e">
        <f t="shared" si="18"/>
        <v>#VALUE!</v>
      </c>
      <c r="G182" s="25" t="str">
        <f t="shared" si="21"/>
        <v/>
      </c>
      <c r="H182" s="25" t="str">
        <f t="shared" si="22"/>
        <v/>
      </c>
      <c r="I182" s="25" t="e">
        <f t="shared" si="19"/>
        <v>#VALUE!</v>
      </c>
      <c r="J182" s="25">
        <f>SUM($H$14:$H182)</f>
        <v>0</v>
      </c>
      <c r="K182" s="20"/>
      <c r="L182" s="20"/>
    </row>
    <row r="183" spans="1:12" x14ac:dyDescent="0.25">
      <c r="A183" s="23" t="str">
        <f>IF(Values_Entered,A182+1,"")</f>
        <v/>
      </c>
      <c r="B183" s="24" t="str">
        <f t="shared" si="16"/>
        <v/>
      </c>
      <c r="C183" s="25" t="str">
        <f t="shared" si="20"/>
        <v/>
      </c>
      <c r="D183" s="25" t="str">
        <f t="shared" si="23"/>
        <v/>
      </c>
      <c r="E183" s="26" t="e">
        <f t="shared" si="17"/>
        <v>#VALUE!</v>
      </c>
      <c r="F183" s="25" t="e">
        <f t="shared" si="18"/>
        <v>#VALUE!</v>
      </c>
      <c r="G183" s="25" t="str">
        <f t="shared" si="21"/>
        <v/>
      </c>
      <c r="H183" s="25" t="str">
        <f t="shared" si="22"/>
        <v/>
      </c>
      <c r="I183" s="25" t="e">
        <f t="shared" si="19"/>
        <v>#VALUE!</v>
      </c>
      <c r="J183" s="25">
        <f>SUM($H$14:$H183)</f>
        <v>0</v>
      </c>
      <c r="K183" s="20"/>
      <c r="L183" s="20"/>
    </row>
    <row r="184" spans="1:12" x14ac:dyDescent="0.25">
      <c r="A184" s="23" t="str">
        <f>IF(Values_Entered,A183+1,"")</f>
        <v/>
      </c>
      <c r="B184" s="24" t="str">
        <f t="shared" si="16"/>
        <v/>
      </c>
      <c r="C184" s="25" t="str">
        <f t="shared" si="20"/>
        <v/>
      </c>
      <c r="D184" s="25" t="str">
        <f t="shared" si="23"/>
        <v/>
      </c>
      <c r="E184" s="26" t="e">
        <f t="shared" si="17"/>
        <v>#VALUE!</v>
      </c>
      <c r="F184" s="25" t="e">
        <f t="shared" si="18"/>
        <v>#VALUE!</v>
      </c>
      <c r="G184" s="25" t="str">
        <f t="shared" si="21"/>
        <v/>
      </c>
      <c r="H184" s="25" t="str">
        <f t="shared" si="22"/>
        <v/>
      </c>
      <c r="I184" s="25" t="e">
        <f t="shared" si="19"/>
        <v>#VALUE!</v>
      </c>
      <c r="J184" s="25">
        <f>SUM($H$14:$H184)</f>
        <v>0</v>
      </c>
      <c r="K184" s="20"/>
      <c r="L184" s="20"/>
    </row>
    <row r="185" spans="1:12" x14ac:dyDescent="0.25">
      <c r="A185" s="23" t="str">
        <f>IF(Values_Entered,A184+1,"")</f>
        <v/>
      </c>
      <c r="B185" s="24" t="str">
        <f t="shared" si="16"/>
        <v/>
      </c>
      <c r="C185" s="25" t="str">
        <f t="shared" si="20"/>
        <v/>
      </c>
      <c r="D185" s="25" t="str">
        <f t="shared" si="23"/>
        <v/>
      </c>
      <c r="E185" s="26" t="e">
        <f t="shared" si="17"/>
        <v>#VALUE!</v>
      </c>
      <c r="F185" s="25" t="e">
        <f t="shared" si="18"/>
        <v>#VALUE!</v>
      </c>
      <c r="G185" s="25" t="str">
        <f t="shared" si="21"/>
        <v/>
      </c>
      <c r="H185" s="25" t="str">
        <f t="shared" si="22"/>
        <v/>
      </c>
      <c r="I185" s="25" t="e">
        <f t="shared" si="19"/>
        <v>#VALUE!</v>
      </c>
      <c r="J185" s="25">
        <f>SUM($H$14:$H185)</f>
        <v>0</v>
      </c>
      <c r="K185" s="20"/>
      <c r="L185" s="20"/>
    </row>
    <row r="186" spans="1:12" x14ac:dyDescent="0.25">
      <c r="A186" s="23" t="str">
        <f>IF(Values_Entered,A185+1,"")</f>
        <v/>
      </c>
      <c r="B186" s="24" t="str">
        <f t="shared" si="16"/>
        <v/>
      </c>
      <c r="C186" s="25" t="str">
        <f t="shared" si="20"/>
        <v/>
      </c>
      <c r="D186" s="25" t="str">
        <f t="shared" si="23"/>
        <v/>
      </c>
      <c r="E186" s="26" t="e">
        <f t="shared" si="17"/>
        <v>#VALUE!</v>
      </c>
      <c r="F186" s="25" t="e">
        <f t="shared" si="18"/>
        <v>#VALUE!</v>
      </c>
      <c r="G186" s="25" t="str">
        <f t="shared" si="21"/>
        <v/>
      </c>
      <c r="H186" s="25" t="str">
        <f t="shared" si="22"/>
        <v/>
      </c>
      <c r="I186" s="25" t="e">
        <f t="shared" si="19"/>
        <v>#VALUE!</v>
      </c>
      <c r="J186" s="25">
        <f>SUM($H$14:$H186)</f>
        <v>0</v>
      </c>
      <c r="K186" s="20"/>
      <c r="L186" s="20"/>
    </row>
    <row r="187" spans="1:12" x14ac:dyDescent="0.25">
      <c r="A187" s="23" t="str">
        <f>IF(Values_Entered,A186+1,"")</f>
        <v/>
      </c>
      <c r="B187" s="24" t="str">
        <f t="shared" si="16"/>
        <v/>
      </c>
      <c r="C187" s="25" t="str">
        <f t="shared" si="20"/>
        <v/>
      </c>
      <c r="D187" s="25" t="str">
        <f t="shared" si="23"/>
        <v/>
      </c>
      <c r="E187" s="26" t="e">
        <f t="shared" si="17"/>
        <v>#VALUE!</v>
      </c>
      <c r="F187" s="25" t="e">
        <f t="shared" si="18"/>
        <v>#VALUE!</v>
      </c>
      <c r="G187" s="25" t="str">
        <f t="shared" si="21"/>
        <v/>
      </c>
      <c r="H187" s="25" t="str">
        <f t="shared" si="22"/>
        <v/>
      </c>
      <c r="I187" s="25" t="e">
        <f t="shared" si="19"/>
        <v>#VALUE!</v>
      </c>
      <c r="J187" s="25">
        <f>SUM($H$14:$H187)</f>
        <v>0</v>
      </c>
      <c r="K187" s="20"/>
      <c r="L187" s="20"/>
    </row>
    <row r="188" spans="1:12" x14ac:dyDescent="0.25">
      <c r="A188" s="23" t="str">
        <f>IF(Values_Entered,A187+1,"")</f>
        <v/>
      </c>
      <c r="B188" s="24" t="str">
        <f t="shared" si="16"/>
        <v/>
      </c>
      <c r="C188" s="25" t="str">
        <f t="shared" si="20"/>
        <v/>
      </c>
      <c r="D188" s="25" t="str">
        <f t="shared" si="23"/>
        <v/>
      </c>
      <c r="E188" s="26" t="e">
        <f t="shared" si="17"/>
        <v>#VALUE!</v>
      </c>
      <c r="F188" s="25" t="e">
        <f t="shared" si="18"/>
        <v>#VALUE!</v>
      </c>
      <c r="G188" s="25" t="str">
        <f t="shared" si="21"/>
        <v/>
      </c>
      <c r="H188" s="25" t="str">
        <f t="shared" si="22"/>
        <v/>
      </c>
      <c r="I188" s="25" t="e">
        <f t="shared" si="19"/>
        <v>#VALUE!</v>
      </c>
      <c r="J188" s="25">
        <f>SUM($H$14:$H188)</f>
        <v>0</v>
      </c>
      <c r="K188" s="20"/>
      <c r="L188" s="20"/>
    </row>
    <row r="189" spans="1:12" x14ac:dyDescent="0.25">
      <c r="A189" s="23" t="str">
        <f>IF(Values_Entered,A188+1,"")</f>
        <v/>
      </c>
      <c r="B189" s="24" t="str">
        <f t="shared" si="16"/>
        <v/>
      </c>
      <c r="C189" s="25" t="str">
        <f t="shared" si="20"/>
        <v/>
      </c>
      <c r="D189" s="25" t="str">
        <f t="shared" si="23"/>
        <v/>
      </c>
      <c r="E189" s="26" t="e">
        <f t="shared" si="17"/>
        <v>#VALUE!</v>
      </c>
      <c r="F189" s="25" t="e">
        <f t="shared" si="18"/>
        <v>#VALUE!</v>
      </c>
      <c r="G189" s="25" t="str">
        <f t="shared" si="21"/>
        <v/>
      </c>
      <c r="H189" s="25" t="str">
        <f t="shared" si="22"/>
        <v/>
      </c>
      <c r="I189" s="25" t="e">
        <f t="shared" si="19"/>
        <v>#VALUE!</v>
      </c>
      <c r="J189" s="25">
        <f>SUM($H$14:$H189)</f>
        <v>0</v>
      </c>
      <c r="K189" s="20"/>
      <c r="L189" s="20"/>
    </row>
    <row r="190" spans="1:12" x14ac:dyDescent="0.25">
      <c r="A190" s="23" t="str">
        <f>IF(Values_Entered,A189+1,"")</f>
        <v/>
      </c>
      <c r="B190" s="24" t="str">
        <f t="shared" si="16"/>
        <v/>
      </c>
      <c r="C190" s="25" t="str">
        <f t="shared" si="20"/>
        <v/>
      </c>
      <c r="D190" s="25" t="str">
        <f t="shared" si="23"/>
        <v/>
      </c>
      <c r="E190" s="26" t="e">
        <f t="shared" si="17"/>
        <v>#VALUE!</v>
      </c>
      <c r="F190" s="25" t="e">
        <f t="shared" si="18"/>
        <v>#VALUE!</v>
      </c>
      <c r="G190" s="25" t="str">
        <f t="shared" si="21"/>
        <v/>
      </c>
      <c r="H190" s="25" t="str">
        <f t="shared" si="22"/>
        <v/>
      </c>
      <c r="I190" s="25" t="e">
        <f t="shared" si="19"/>
        <v>#VALUE!</v>
      </c>
      <c r="J190" s="25">
        <f>SUM($H$14:$H190)</f>
        <v>0</v>
      </c>
      <c r="K190" s="20"/>
      <c r="L190" s="20"/>
    </row>
    <row r="191" spans="1:12" x14ac:dyDescent="0.25">
      <c r="A191" s="23" t="str">
        <f>IF(Values_Entered,A190+1,"")</f>
        <v/>
      </c>
      <c r="B191" s="24" t="str">
        <f t="shared" si="16"/>
        <v/>
      </c>
      <c r="C191" s="25" t="str">
        <f t="shared" si="20"/>
        <v/>
      </c>
      <c r="D191" s="25" t="str">
        <f t="shared" si="23"/>
        <v/>
      </c>
      <c r="E191" s="26" t="e">
        <f t="shared" si="17"/>
        <v>#VALUE!</v>
      </c>
      <c r="F191" s="25" t="e">
        <f t="shared" si="18"/>
        <v>#VALUE!</v>
      </c>
      <c r="G191" s="25" t="str">
        <f t="shared" si="21"/>
        <v/>
      </c>
      <c r="H191" s="25" t="str">
        <f t="shared" si="22"/>
        <v/>
      </c>
      <c r="I191" s="25" t="e">
        <f t="shared" si="19"/>
        <v>#VALUE!</v>
      </c>
      <c r="J191" s="25">
        <f>SUM($H$14:$H191)</f>
        <v>0</v>
      </c>
      <c r="K191" s="20"/>
      <c r="L191" s="20"/>
    </row>
    <row r="192" spans="1:12" x14ac:dyDescent="0.25">
      <c r="A192" s="23" t="str">
        <f>IF(Values_Entered,A191+1,"")</f>
        <v/>
      </c>
      <c r="B192" s="24" t="str">
        <f t="shared" si="16"/>
        <v/>
      </c>
      <c r="C192" s="25" t="str">
        <f t="shared" si="20"/>
        <v/>
      </c>
      <c r="D192" s="25" t="str">
        <f t="shared" si="23"/>
        <v/>
      </c>
      <c r="E192" s="26" t="e">
        <f t="shared" si="17"/>
        <v>#VALUE!</v>
      </c>
      <c r="F192" s="25" t="e">
        <f t="shared" si="18"/>
        <v>#VALUE!</v>
      </c>
      <c r="G192" s="25" t="str">
        <f t="shared" si="21"/>
        <v/>
      </c>
      <c r="H192" s="25" t="str">
        <f t="shared" si="22"/>
        <v/>
      </c>
      <c r="I192" s="25" t="e">
        <f t="shared" si="19"/>
        <v>#VALUE!</v>
      </c>
      <c r="J192" s="25">
        <f>SUM($H$14:$H192)</f>
        <v>0</v>
      </c>
      <c r="K192" s="20"/>
      <c r="L192" s="20"/>
    </row>
    <row r="193" spans="1:12" x14ac:dyDescent="0.25">
      <c r="A193" s="23" t="str">
        <f>IF(Values_Entered,A192+1,"")</f>
        <v/>
      </c>
      <c r="B193" s="24" t="str">
        <f t="shared" si="16"/>
        <v/>
      </c>
      <c r="C193" s="25" t="str">
        <f t="shared" si="20"/>
        <v/>
      </c>
      <c r="D193" s="25" t="str">
        <f t="shared" si="23"/>
        <v/>
      </c>
      <c r="E193" s="26" t="e">
        <f t="shared" si="17"/>
        <v>#VALUE!</v>
      </c>
      <c r="F193" s="25" t="e">
        <f t="shared" si="18"/>
        <v>#VALUE!</v>
      </c>
      <c r="G193" s="25" t="str">
        <f t="shared" si="21"/>
        <v/>
      </c>
      <c r="H193" s="25" t="str">
        <f t="shared" si="22"/>
        <v/>
      </c>
      <c r="I193" s="25" t="e">
        <f t="shared" si="19"/>
        <v>#VALUE!</v>
      </c>
      <c r="J193" s="25">
        <f>SUM($H$14:$H193)</f>
        <v>0</v>
      </c>
      <c r="K193" s="20"/>
      <c r="L193" s="20"/>
    </row>
    <row r="194" spans="1:12" x14ac:dyDescent="0.25">
      <c r="A194" s="23" t="str">
        <f>IF(Values_Entered,A193+1,"")</f>
        <v/>
      </c>
      <c r="B194" s="24" t="str">
        <f t="shared" si="16"/>
        <v/>
      </c>
      <c r="C194" s="25" t="str">
        <f t="shared" si="20"/>
        <v/>
      </c>
      <c r="D194" s="25" t="str">
        <f t="shared" si="23"/>
        <v/>
      </c>
      <c r="E194" s="26" t="e">
        <f t="shared" si="17"/>
        <v>#VALUE!</v>
      </c>
      <c r="F194" s="25" t="e">
        <f t="shared" si="18"/>
        <v>#VALUE!</v>
      </c>
      <c r="G194" s="25" t="str">
        <f t="shared" si="21"/>
        <v/>
      </c>
      <c r="H194" s="25" t="str">
        <f t="shared" si="22"/>
        <v/>
      </c>
      <c r="I194" s="25" t="e">
        <f t="shared" si="19"/>
        <v>#VALUE!</v>
      </c>
      <c r="J194" s="25">
        <f>SUM($H$14:$H194)</f>
        <v>0</v>
      </c>
      <c r="K194" s="20"/>
      <c r="L194" s="20"/>
    </row>
    <row r="195" spans="1:12" x14ac:dyDescent="0.25">
      <c r="A195" s="23" t="str">
        <f>IF(Values_Entered,A194+1,"")</f>
        <v/>
      </c>
      <c r="B195" s="24" t="str">
        <f t="shared" si="16"/>
        <v/>
      </c>
      <c r="C195" s="25" t="str">
        <f t="shared" si="20"/>
        <v/>
      </c>
      <c r="D195" s="25" t="str">
        <f t="shared" si="23"/>
        <v/>
      </c>
      <c r="E195" s="26" t="e">
        <f t="shared" si="17"/>
        <v>#VALUE!</v>
      </c>
      <c r="F195" s="25" t="e">
        <f t="shared" si="18"/>
        <v>#VALUE!</v>
      </c>
      <c r="G195" s="25" t="str">
        <f t="shared" si="21"/>
        <v/>
      </c>
      <c r="H195" s="25" t="str">
        <f t="shared" si="22"/>
        <v/>
      </c>
      <c r="I195" s="25" t="e">
        <f t="shared" si="19"/>
        <v>#VALUE!</v>
      </c>
      <c r="J195" s="25">
        <f>SUM($H$14:$H195)</f>
        <v>0</v>
      </c>
      <c r="K195" s="20"/>
      <c r="L195" s="20"/>
    </row>
    <row r="196" spans="1:12" x14ac:dyDescent="0.25">
      <c r="A196" s="23" t="str">
        <f>IF(Values_Entered,A195+1,"")</f>
        <v/>
      </c>
      <c r="B196" s="24" t="str">
        <f t="shared" si="16"/>
        <v/>
      </c>
      <c r="C196" s="25" t="str">
        <f t="shared" si="20"/>
        <v/>
      </c>
      <c r="D196" s="25" t="str">
        <f t="shared" si="23"/>
        <v/>
      </c>
      <c r="E196" s="26" t="e">
        <f t="shared" si="17"/>
        <v>#VALUE!</v>
      </c>
      <c r="F196" s="25" t="e">
        <f t="shared" si="18"/>
        <v>#VALUE!</v>
      </c>
      <c r="G196" s="25" t="str">
        <f t="shared" si="21"/>
        <v/>
      </c>
      <c r="H196" s="25" t="str">
        <f t="shared" si="22"/>
        <v/>
      </c>
      <c r="I196" s="25" t="e">
        <f t="shared" si="19"/>
        <v>#VALUE!</v>
      </c>
      <c r="J196" s="25">
        <f>SUM($H$14:$H196)</f>
        <v>0</v>
      </c>
      <c r="K196" s="20"/>
      <c r="L196" s="20"/>
    </row>
    <row r="197" spans="1:12" x14ac:dyDescent="0.25">
      <c r="A197" s="23" t="str">
        <f>IF(Values_Entered,A196+1,"")</f>
        <v/>
      </c>
      <c r="B197" s="24" t="str">
        <f t="shared" si="16"/>
        <v/>
      </c>
      <c r="C197" s="25" t="str">
        <f t="shared" si="20"/>
        <v/>
      </c>
      <c r="D197" s="25" t="str">
        <f t="shared" si="23"/>
        <v/>
      </c>
      <c r="E197" s="26" t="e">
        <f t="shared" si="17"/>
        <v>#VALUE!</v>
      </c>
      <c r="F197" s="25" t="e">
        <f t="shared" si="18"/>
        <v>#VALUE!</v>
      </c>
      <c r="G197" s="25" t="str">
        <f t="shared" si="21"/>
        <v/>
      </c>
      <c r="H197" s="25" t="str">
        <f t="shared" si="22"/>
        <v/>
      </c>
      <c r="I197" s="25" t="e">
        <f t="shared" si="19"/>
        <v>#VALUE!</v>
      </c>
      <c r="J197" s="25">
        <f>SUM($H$14:$H197)</f>
        <v>0</v>
      </c>
      <c r="K197" s="20"/>
      <c r="L197" s="20"/>
    </row>
    <row r="198" spans="1:12" x14ac:dyDescent="0.25">
      <c r="A198" s="23" t="str">
        <f>IF(Values_Entered,A197+1,"")</f>
        <v/>
      </c>
      <c r="B198" s="24" t="str">
        <f t="shared" si="16"/>
        <v/>
      </c>
      <c r="C198" s="25" t="str">
        <f t="shared" si="20"/>
        <v/>
      </c>
      <c r="D198" s="25" t="str">
        <f t="shared" si="23"/>
        <v/>
      </c>
      <c r="E198" s="26" t="e">
        <f t="shared" si="17"/>
        <v>#VALUE!</v>
      </c>
      <c r="F198" s="25" t="e">
        <f t="shared" si="18"/>
        <v>#VALUE!</v>
      </c>
      <c r="G198" s="25" t="str">
        <f t="shared" si="21"/>
        <v/>
      </c>
      <c r="H198" s="25" t="str">
        <f t="shared" si="22"/>
        <v/>
      </c>
      <c r="I198" s="25" t="e">
        <f t="shared" si="19"/>
        <v>#VALUE!</v>
      </c>
      <c r="J198" s="25">
        <f>SUM($H$14:$H198)</f>
        <v>0</v>
      </c>
      <c r="K198" s="20"/>
      <c r="L198" s="20"/>
    </row>
    <row r="199" spans="1:12" x14ac:dyDescent="0.25">
      <c r="A199" s="23" t="str">
        <f>IF(Values_Entered,A198+1,"")</f>
        <v/>
      </c>
      <c r="B199" s="24" t="str">
        <f t="shared" si="16"/>
        <v/>
      </c>
      <c r="C199" s="25" t="str">
        <f t="shared" si="20"/>
        <v/>
      </c>
      <c r="D199" s="25" t="str">
        <f t="shared" si="23"/>
        <v/>
      </c>
      <c r="E199" s="26" t="e">
        <f t="shared" si="17"/>
        <v>#VALUE!</v>
      </c>
      <c r="F199" s="25" t="e">
        <f t="shared" si="18"/>
        <v>#VALUE!</v>
      </c>
      <c r="G199" s="25" t="str">
        <f t="shared" si="21"/>
        <v/>
      </c>
      <c r="H199" s="25" t="str">
        <f t="shared" si="22"/>
        <v/>
      </c>
      <c r="I199" s="25" t="e">
        <f t="shared" si="19"/>
        <v>#VALUE!</v>
      </c>
      <c r="J199" s="25">
        <f>SUM($H$14:$H199)</f>
        <v>0</v>
      </c>
      <c r="K199" s="20"/>
      <c r="L199" s="20"/>
    </row>
    <row r="200" spans="1:12" x14ac:dyDescent="0.25">
      <c r="A200" s="23" t="str">
        <f>IF(Values_Entered,A199+1,"")</f>
        <v/>
      </c>
      <c r="B200" s="24" t="str">
        <f t="shared" si="16"/>
        <v/>
      </c>
      <c r="C200" s="25" t="str">
        <f t="shared" si="20"/>
        <v/>
      </c>
      <c r="D200" s="25" t="str">
        <f t="shared" si="23"/>
        <v/>
      </c>
      <c r="E200" s="26" t="e">
        <f t="shared" si="17"/>
        <v>#VALUE!</v>
      </c>
      <c r="F200" s="25" t="e">
        <f t="shared" si="18"/>
        <v>#VALUE!</v>
      </c>
      <c r="G200" s="25" t="str">
        <f t="shared" si="21"/>
        <v/>
      </c>
      <c r="H200" s="25" t="str">
        <f t="shared" si="22"/>
        <v/>
      </c>
      <c r="I200" s="25" t="e">
        <f t="shared" si="19"/>
        <v>#VALUE!</v>
      </c>
      <c r="J200" s="25">
        <f>SUM($H$14:$H200)</f>
        <v>0</v>
      </c>
      <c r="K200" s="20"/>
      <c r="L200" s="20"/>
    </row>
    <row r="201" spans="1:12" x14ac:dyDescent="0.25">
      <c r="A201" s="23" t="str">
        <f>IF(Values_Entered,A200+1,"")</f>
        <v/>
      </c>
      <c r="B201" s="24" t="str">
        <f t="shared" si="16"/>
        <v/>
      </c>
      <c r="C201" s="25" t="str">
        <f t="shared" si="20"/>
        <v/>
      </c>
      <c r="D201" s="25" t="str">
        <f t="shared" si="23"/>
        <v/>
      </c>
      <c r="E201" s="26" t="e">
        <f t="shared" si="17"/>
        <v>#VALUE!</v>
      </c>
      <c r="F201" s="25" t="e">
        <f t="shared" si="18"/>
        <v>#VALUE!</v>
      </c>
      <c r="G201" s="25" t="str">
        <f t="shared" si="21"/>
        <v/>
      </c>
      <c r="H201" s="25" t="str">
        <f t="shared" si="22"/>
        <v/>
      </c>
      <c r="I201" s="25" t="e">
        <f t="shared" si="19"/>
        <v>#VALUE!</v>
      </c>
      <c r="J201" s="25">
        <f>SUM($H$14:$H201)</f>
        <v>0</v>
      </c>
      <c r="K201" s="20"/>
      <c r="L201" s="20"/>
    </row>
    <row r="202" spans="1:12" x14ac:dyDescent="0.25">
      <c r="A202" s="23" t="str">
        <f>IF(Values_Entered,A201+1,"")</f>
        <v/>
      </c>
      <c r="B202" s="24" t="str">
        <f t="shared" si="16"/>
        <v/>
      </c>
      <c r="C202" s="25" t="str">
        <f t="shared" si="20"/>
        <v/>
      </c>
      <c r="D202" s="25" t="str">
        <f t="shared" si="23"/>
        <v/>
      </c>
      <c r="E202" s="26" t="e">
        <f t="shared" si="17"/>
        <v>#VALUE!</v>
      </c>
      <c r="F202" s="25" t="e">
        <f t="shared" si="18"/>
        <v>#VALUE!</v>
      </c>
      <c r="G202" s="25" t="str">
        <f t="shared" si="21"/>
        <v/>
      </c>
      <c r="H202" s="25" t="str">
        <f t="shared" si="22"/>
        <v/>
      </c>
      <c r="I202" s="25" t="e">
        <f t="shared" si="19"/>
        <v>#VALUE!</v>
      </c>
      <c r="J202" s="25">
        <f>SUM($H$14:$H202)</f>
        <v>0</v>
      </c>
      <c r="K202" s="20"/>
      <c r="L202" s="20"/>
    </row>
    <row r="203" spans="1:12" x14ac:dyDescent="0.25">
      <c r="A203" s="23" t="str">
        <f>IF(Values_Entered,A202+1,"")</f>
        <v/>
      </c>
      <c r="B203" s="24" t="str">
        <f t="shared" si="16"/>
        <v/>
      </c>
      <c r="C203" s="25" t="str">
        <f t="shared" si="20"/>
        <v/>
      </c>
      <c r="D203" s="25" t="str">
        <f t="shared" si="23"/>
        <v/>
      </c>
      <c r="E203" s="26" t="e">
        <f t="shared" si="17"/>
        <v>#VALUE!</v>
      </c>
      <c r="F203" s="25" t="e">
        <f t="shared" si="18"/>
        <v>#VALUE!</v>
      </c>
      <c r="G203" s="25" t="str">
        <f t="shared" si="21"/>
        <v/>
      </c>
      <c r="H203" s="25" t="str">
        <f t="shared" si="22"/>
        <v/>
      </c>
      <c r="I203" s="25" t="e">
        <f t="shared" si="19"/>
        <v>#VALUE!</v>
      </c>
      <c r="J203" s="25">
        <f>SUM($H$14:$H203)</f>
        <v>0</v>
      </c>
      <c r="K203" s="20"/>
      <c r="L203" s="20"/>
    </row>
    <row r="204" spans="1:12" x14ac:dyDescent="0.25">
      <c r="A204" s="23" t="str">
        <f>IF(Values_Entered,A203+1,"")</f>
        <v/>
      </c>
      <c r="B204" s="24" t="str">
        <f t="shared" si="16"/>
        <v/>
      </c>
      <c r="C204" s="25" t="str">
        <f t="shared" si="20"/>
        <v/>
      </c>
      <c r="D204" s="25" t="str">
        <f t="shared" si="23"/>
        <v/>
      </c>
      <c r="E204" s="26" t="e">
        <f t="shared" si="17"/>
        <v>#VALUE!</v>
      </c>
      <c r="F204" s="25" t="e">
        <f t="shared" si="18"/>
        <v>#VALUE!</v>
      </c>
      <c r="G204" s="25" t="str">
        <f t="shared" si="21"/>
        <v/>
      </c>
      <c r="H204" s="25" t="str">
        <f t="shared" si="22"/>
        <v/>
      </c>
      <c r="I204" s="25" t="e">
        <f t="shared" si="19"/>
        <v>#VALUE!</v>
      </c>
      <c r="J204" s="25">
        <f>SUM($H$14:$H204)</f>
        <v>0</v>
      </c>
      <c r="K204" s="20"/>
      <c r="L204" s="20"/>
    </row>
    <row r="205" spans="1:12" x14ac:dyDescent="0.25">
      <c r="A205" s="23" t="str">
        <f>IF(Values_Entered,A204+1,"")</f>
        <v/>
      </c>
      <c r="B205" s="24" t="str">
        <f t="shared" si="16"/>
        <v/>
      </c>
      <c r="C205" s="25" t="str">
        <f t="shared" si="20"/>
        <v/>
      </c>
      <c r="D205" s="25" t="str">
        <f t="shared" si="23"/>
        <v/>
      </c>
      <c r="E205" s="26" t="e">
        <f t="shared" si="17"/>
        <v>#VALUE!</v>
      </c>
      <c r="F205" s="25" t="e">
        <f t="shared" si="18"/>
        <v>#VALUE!</v>
      </c>
      <c r="G205" s="25" t="str">
        <f t="shared" si="21"/>
        <v/>
      </c>
      <c r="H205" s="25" t="str">
        <f t="shared" si="22"/>
        <v/>
      </c>
      <c r="I205" s="25" t="e">
        <f t="shared" si="19"/>
        <v>#VALUE!</v>
      </c>
      <c r="J205" s="25">
        <f>SUM($H$14:$H205)</f>
        <v>0</v>
      </c>
      <c r="K205" s="20"/>
      <c r="L205" s="20"/>
    </row>
    <row r="206" spans="1:12" x14ac:dyDescent="0.25">
      <c r="A206" s="23" t="str">
        <f>IF(Values_Entered,A205+1,"")</f>
        <v/>
      </c>
      <c r="B206" s="24" t="str">
        <f t="shared" ref="B206:B269" si="24">IF(Pay_Num&lt;&gt;"",DATE(YEAR(Loan_Start),MONTH(Loan_Start)+(Pay_Num)*12/Num_Pmt_Per_Year,DAY(Loan_Start)),"")</f>
        <v/>
      </c>
      <c r="C206" s="25" t="str">
        <f t="shared" si="20"/>
        <v/>
      </c>
      <c r="D206" s="25" t="str">
        <f t="shared" si="23"/>
        <v/>
      </c>
      <c r="E206" s="26" t="e">
        <f t="shared" ref="E206:E269" si="25">IF(AND(Pay_Num&lt;&gt;"",Sched_Pay+Scheduled_Extra_Payments&lt;Beg_Bal),Scheduled_Extra_Payments,IF(AND(Pay_Num&lt;&gt;"",Beg_Bal-Sched_Pay&gt;0),Beg_Bal-Sched_Pay,IF(Pay_Num&lt;&gt;"",0,"")))</f>
        <v>#VALUE!</v>
      </c>
      <c r="F206" s="25" t="e">
        <f t="shared" ref="F206:F269" si="26">IF(AND(Pay_Num&lt;&gt;"",Sched_Pay+Extra_Pay&lt;Beg_Bal),Sched_Pay+Extra_Pay,IF(Pay_Num&lt;&gt;"",Beg_Bal,""))</f>
        <v>#VALUE!</v>
      </c>
      <c r="G206" s="25" t="str">
        <f t="shared" si="21"/>
        <v/>
      </c>
      <c r="H206" s="25" t="str">
        <f t="shared" si="22"/>
        <v/>
      </c>
      <c r="I206" s="25" t="e">
        <f t="shared" ref="I206:I269" si="27">IF(AND(Pay_Num&lt;&gt;"",Sched_Pay+Extra_Pay&lt;Beg_Bal),Beg_Bal-Princ,IF(Pay_Num&lt;&gt;"",0,""))</f>
        <v>#VALUE!</v>
      </c>
      <c r="J206" s="25">
        <f>SUM($H$14:$H206)</f>
        <v>0</v>
      </c>
      <c r="K206" s="20"/>
      <c r="L206" s="20"/>
    </row>
    <row r="207" spans="1:12" x14ac:dyDescent="0.25">
      <c r="A207" s="23" t="str">
        <f>IF(Values_Entered,A206+1,"")</f>
        <v/>
      </c>
      <c r="B207" s="24" t="str">
        <f t="shared" si="24"/>
        <v/>
      </c>
      <c r="C207" s="25" t="str">
        <f t="shared" ref="C207:C270" si="28">IF(Pay_Num&lt;&gt;"",I206,"")</f>
        <v/>
      </c>
      <c r="D207" s="25" t="str">
        <f t="shared" si="23"/>
        <v/>
      </c>
      <c r="E207" s="26" t="e">
        <f t="shared" si="25"/>
        <v>#VALUE!</v>
      </c>
      <c r="F207" s="25" t="e">
        <f t="shared" si="26"/>
        <v>#VALUE!</v>
      </c>
      <c r="G207" s="25" t="str">
        <f t="shared" ref="G207:G270" si="29">IF(Pay_Num&lt;&gt;"",Total_Pay-Int,"")</f>
        <v/>
      </c>
      <c r="H207" s="25" t="str">
        <f t="shared" ref="H207:H270" si="30">IF(Pay_Num&lt;&gt;"",Beg_Bal*Interest_Rate/Num_Pmt_Per_Year,"")</f>
        <v/>
      </c>
      <c r="I207" s="25" t="e">
        <f t="shared" si="27"/>
        <v>#VALUE!</v>
      </c>
      <c r="J207" s="25">
        <f>SUM($H$14:$H207)</f>
        <v>0</v>
      </c>
      <c r="K207" s="20"/>
      <c r="L207" s="20"/>
    </row>
    <row r="208" spans="1:12" x14ac:dyDescent="0.25">
      <c r="A208" s="23" t="str">
        <f>IF(Values_Entered,A207+1,"")</f>
        <v/>
      </c>
      <c r="B208" s="24" t="str">
        <f t="shared" si="24"/>
        <v/>
      </c>
      <c r="C208" s="25" t="str">
        <f t="shared" si="28"/>
        <v/>
      </c>
      <c r="D208" s="25" t="str">
        <f t="shared" ref="D208:D271" si="31">IF(Pay_Num&lt;&gt;"",Scheduled_Monthly_Payment,"")</f>
        <v/>
      </c>
      <c r="E208" s="26" t="e">
        <f t="shared" si="25"/>
        <v>#VALUE!</v>
      </c>
      <c r="F208" s="25" t="e">
        <f t="shared" si="26"/>
        <v>#VALUE!</v>
      </c>
      <c r="G208" s="25" t="str">
        <f t="shared" si="29"/>
        <v/>
      </c>
      <c r="H208" s="25" t="str">
        <f t="shared" si="30"/>
        <v/>
      </c>
      <c r="I208" s="25" t="e">
        <f t="shared" si="27"/>
        <v>#VALUE!</v>
      </c>
      <c r="J208" s="25">
        <f>SUM($H$14:$H208)</f>
        <v>0</v>
      </c>
      <c r="K208" s="20"/>
      <c r="L208" s="20"/>
    </row>
    <row r="209" spans="1:12" x14ac:dyDescent="0.25">
      <c r="A209" s="23" t="str">
        <f>IF(Values_Entered,A208+1,"")</f>
        <v/>
      </c>
      <c r="B209" s="24" t="str">
        <f t="shared" si="24"/>
        <v/>
      </c>
      <c r="C209" s="25" t="str">
        <f t="shared" si="28"/>
        <v/>
      </c>
      <c r="D209" s="25" t="str">
        <f t="shared" si="31"/>
        <v/>
      </c>
      <c r="E209" s="26" t="e">
        <f t="shared" si="25"/>
        <v>#VALUE!</v>
      </c>
      <c r="F209" s="25" t="e">
        <f t="shared" si="26"/>
        <v>#VALUE!</v>
      </c>
      <c r="G209" s="25" t="str">
        <f t="shared" si="29"/>
        <v/>
      </c>
      <c r="H209" s="25" t="str">
        <f t="shared" si="30"/>
        <v/>
      </c>
      <c r="I209" s="25" t="e">
        <f t="shared" si="27"/>
        <v>#VALUE!</v>
      </c>
      <c r="J209" s="25">
        <f>SUM($H$14:$H209)</f>
        <v>0</v>
      </c>
      <c r="K209" s="20"/>
      <c r="L209" s="20"/>
    </row>
    <row r="210" spans="1:12" x14ac:dyDescent="0.25">
      <c r="A210" s="23" t="str">
        <f>IF(Values_Entered,A209+1,"")</f>
        <v/>
      </c>
      <c r="B210" s="24" t="str">
        <f t="shared" si="24"/>
        <v/>
      </c>
      <c r="C210" s="25" t="str">
        <f t="shared" si="28"/>
        <v/>
      </c>
      <c r="D210" s="25" t="str">
        <f t="shared" si="31"/>
        <v/>
      </c>
      <c r="E210" s="26" t="e">
        <f t="shared" si="25"/>
        <v>#VALUE!</v>
      </c>
      <c r="F210" s="25" t="e">
        <f t="shared" si="26"/>
        <v>#VALUE!</v>
      </c>
      <c r="G210" s="25" t="str">
        <f t="shared" si="29"/>
        <v/>
      </c>
      <c r="H210" s="25" t="str">
        <f t="shared" si="30"/>
        <v/>
      </c>
      <c r="I210" s="25" t="e">
        <f t="shared" si="27"/>
        <v>#VALUE!</v>
      </c>
      <c r="J210" s="25">
        <f>SUM($H$14:$H210)</f>
        <v>0</v>
      </c>
      <c r="K210" s="20"/>
      <c r="L210" s="20"/>
    </row>
    <row r="211" spans="1:12" x14ac:dyDescent="0.25">
      <c r="A211" s="23" t="str">
        <f>IF(Values_Entered,A210+1,"")</f>
        <v/>
      </c>
      <c r="B211" s="24" t="str">
        <f t="shared" si="24"/>
        <v/>
      </c>
      <c r="C211" s="25" t="str">
        <f t="shared" si="28"/>
        <v/>
      </c>
      <c r="D211" s="25" t="str">
        <f t="shared" si="31"/>
        <v/>
      </c>
      <c r="E211" s="26" t="e">
        <f t="shared" si="25"/>
        <v>#VALUE!</v>
      </c>
      <c r="F211" s="25" t="e">
        <f t="shared" si="26"/>
        <v>#VALUE!</v>
      </c>
      <c r="G211" s="25" t="str">
        <f t="shared" si="29"/>
        <v/>
      </c>
      <c r="H211" s="25" t="str">
        <f t="shared" si="30"/>
        <v/>
      </c>
      <c r="I211" s="25" t="e">
        <f t="shared" si="27"/>
        <v>#VALUE!</v>
      </c>
      <c r="J211" s="25">
        <f>SUM($H$14:$H211)</f>
        <v>0</v>
      </c>
      <c r="K211" s="20"/>
      <c r="L211" s="20"/>
    </row>
    <row r="212" spans="1:12" x14ac:dyDescent="0.25">
      <c r="A212" s="23" t="str">
        <f>IF(Values_Entered,A211+1,"")</f>
        <v/>
      </c>
      <c r="B212" s="24" t="str">
        <f t="shared" si="24"/>
        <v/>
      </c>
      <c r="C212" s="25" t="str">
        <f t="shared" si="28"/>
        <v/>
      </c>
      <c r="D212" s="25" t="str">
        <f t="shared" si="31"/>
        <v/>
      </c>
      <c r="E212" s="26" t="e">
        <f t="shared" si="25"/>
        <v>#VALUE!</v>
      </c>
      <c r="F212" s="25" t="e">
        <f t="shared" si="26"/>
        <v>#VALUE!</v>
      </c>
      <c r="G212" s="25" t="str">
        <f t="shared" si="29"/>
        <v/>
      </c>
      <c r="H212" s="25" t="str">
        <f t="shared" si="30"/>
        <v/>
      </c>
      <c r="I212" s="25" t="e">
        <f t="shared" si="27"/>
        <v>#VALUE!</v>
      </c>
      <c r="J212" s="25">
        <f>SUM($H$14:$H212)</f>
        <v>0</v>
      </c>
      <c r="K212" s="20"/>
      <c r="L212" s="20"/>
    </row>
    <row r="213" spans="1:12" x14ac:dyDescent="0.25">
      <c r="A213" s="23" t="str">
        <f>IF(Values_Entered,A212+1,"")</f>
        <v/>
      </c>
      <c r="B213" s="24" t="str">
        <f t="shared" si="24"/>
        <v/>
      </c>
      <c r="C213" s="25" t="str">
        <f t="shared" si="28"/>
        <v/>
      </c>
      <c r="D213" s="25" t="str">
        <f t="shared" si="31"/>
        <v/>
      </c>
      <c r="E213" s="26" t="e">
        <f t="shared" si="25"/>
        <v>#VALUE!</v>
      </c>
      <c r="F213" s="25" t="e">
        <f t="shared" si="26"/>
        <v>#VALUE!</v>
      </c>
      <c r="G213" s="25" t="str">
        <f t="shared" si="29"/>
        <v/>
      </c>
      <c r="H213" s="25" t="str">
        <f t="shared" si="30"/>
        <v/>
      </c>
      <c r="I213" s="25" t="e">
        <f t="shared" si="27"/>
        <v>#VALUE!</v>
      </c>
      <c r="J213" s="25">
        <f>SUM($H$14:$H213)</f>
        <v>0</v>
      </c>
      <c r="K213" s="20"/>
      <c r="L213" s="20"/>
    </row>
    <row r="214" spans="1:12" x14ac:dyDescent="0.25">
      <c r="A214" s="23" t="str">
        <f>IF(Values_Entered,A213+1,"")</f>
        <v/>
      </c>
      <c r="B214" s="24" t="str">
        <f t="shared" si="24"/>
        <v/>
      </c>
      <c r="C214" s="25" t="str">
        <f t="shared" si="28"/>
        <v/>
      </c>
      <c r="D214" s="25" t="str">
        <f t="shared" si="31"/>
        <v/>
      </c>
      <c r="E214" s="26" t="e">
        <f t="shared" si="25"/>
        <v>#VALUE!</v>
      </c>
      <c r="F214" s="25" t="e">
        <f t="shared" si="26"/>
        <v>#VALUE!</v>
      </c>
      <c r="G214" s="25" t="str">
        <f t="shared" si="29"/>
        <v/>
      </c>
      <c r="H214" s="25" t="str">
        <f t="shared" si="30"/>
        <v/>
      </c>
      <c r="I214" s="25" t="e">
        <f t="shared" si="27"/>
        <v>#VALUE!</v>
      </c>
      <c r="J214" s="25">
        <f>SUM($H$14:$H214)</f>
        <v>0</v>
      </c>
      <c r="K214" s="20"/>
      <c r="L214" s="20"/>
    </row>
    <row r="215" spans="1:12" x14ac:dyDescent="0.25">
      <c r="A215" s="23" t="str">
        <f>IF(Values_Entered,A214+1,"")</f>
        <v/>
      </c>
      <c r="B215" s="24" t="str">
        <f t="shared" si="24"/>
        <v/>
      </c>
      <c r="C215" s="25" t="str">
        <f t="shared" si="28"/>
        <v/>
      </c>
      <c r="D215" s="25" t="str">
        <f t="shared" si="31"/>
        <v/>
      </c>
      <c r="E215" s="26" t="e">
        <f t="shared" si="25"/>
        <v>#VALUE!</v>
      </c>
      <c r="F215" s="25" t="e">
        <f t="shared" si="26"/>
        <v>#VALUE!</v>
      </c>
      <c r="G215" s="25" t="str">
        <f t="shared" si="29"/>
        <v/>
      </c>
      <c r="H215" s="25" t="str">
        <f t="shared" si="30"/>
        <v/>
      </c>
      <c r="I215" s="25" t="e">
        <f t="shared" si="27"/>
        <v>#VALUE!</v>
      </c>
      <c r="J215" s="25">
        <f>SUM($H$14:$H215)</f>
        <v>0</v>
      </c>
      <c r="K215" s="20"/>
      <c r="L215" s="20"/>
    </row>
    <row r="216" spans="1:12" x14ac:dyDescent="0.25">
      <c r="A216" s="23" t="str">
        <f>IF(Values_Entered,A215+1,"")</f>
        <v/>
      </c>
      <c r="B216" s="24" t="str">
        <f t="shared" si="24"/>
        <v/>
      </c>
      <c r="C216" s="25" t="str">
        <f t="shared" si="28"/>
        <v/>
      </c>
      <c r="D216" s="25" t="str">
        <f t="shared" si="31"/>
        <v/>
      </c>
      <c r="E216" s="26" t="e">
        <f t="shared" si="25"/>
        <v>#VALUE!</v>
      </c>
      <c r="F216" s="25" t="e">
        <f t="shared" si="26"/>
        <v>#VALUE!</v>
      </c>
      <c r="G216" s="25" t="str">
        <f t="shared" si="29"/>
        <v/>
      </c>
      <c r="H216" s="25" t="str">
        <f t="shared" si="30"/>
        <v/>
      </c>
      <c r="I216" s="25" t="e">
        <f t="shared" si="27"/>
        <v>#VALUE!</v>
      </c>
      <c r="J216" s="25">
        <f>SUM($H$14:$H216)</f>
        <v>0</v>
      </c>
      <c r="K216" s="20"/>
      <c r="L216" s="20"/>
    </row>
    <row r="217" spans="1:12" x14ac:dyDescent="0.25">
      <c r="A217" s="23" t="str">
        <f>IF(Values_Entered,A216+1,"")</f>
        <v/>
      </c>
      <c r="B217" s="24" t="str">
        <f t="shared" si="24"/>
        <v/>
      </c>
      <c r="C217" s="25" t="str">
        <f t="shared" si="28"/>
        <v/>
      </c>
      <c r="D217" s="25" t="str">
        <f t="shared" si="31"/>
        <v/>
      </c>
      <c r="E217" s="26" t="e">
        <f t="shared" si="25"/>
        <v>#VALUE!</v>
      </c>
      <c r="F217" s="25" t="e">
        <f t="shared" si="26"/>
        <v>#VALUE!</v>
      </c>
      <c r="G217" s="25" t="str">
        <f t="shared" si="29"/>
        <v/>
      </c>
      <c r="H217" s="25" t="str">
        <f t="shared" si="30"/>
        <v/>
      </c>
      <c r="I217" s="25" t="e">
        <f t="shared" si="27"/>
        <v>#VALUE!</v>
      </c>
      <c r="J217" s="25">
        <f>SUM($H$14:$H217)</f>
        <v>0</v>
      </c>
      <c r="K217" s="20"/>
      <c r="L217" s="20"/>
    </row>
    <row r="218" spans="1:12" x14ac:dyDescent="0.25">
      <c r="A218" s="23" t="str">
        <f>IF(Values_Entered,A217+1,"")</f>
        <v/>
      </c>
      <c r="B218" s="24" t="str">
        <f t="shared" si="24"/>
        <v/>
      </c>
      <c r="C218" s="25" t="str">
        <f t="shared" si="28"/>
        <v/>
      </c>
      <c r="D218" s="25" t="str">
        <f t="shared" si="31"/>
        <v/>
      </c>
      <c r="E218" s="26" t="e">
        <f t="shared" si="25"/>
        <v>#VALUE!</v>
      </c>
      <c r="F218" s="25" t="e">
        <f t="shared" si="26"/>
        <v>#VALUE!</v>
      </c>
      <c r="G218" s="25" t="str">
        <f t="shared" si="29"/>
        <v/>
      </c>
      <c r="H218" s="25" t="str">
        <f t="shared" si="30"/>
        <v/>
      </c>
      <c r="I218" s="25" t="e">
        <f t="shared" si="27"/>
        <v>#VALUE!</v>
      </c>
      <c r="J218" s="25">
        <f>SUM($H$14:$H218)</f>
        <v>0</v>
      </c>
      <c r="K218" s="20"/>
      <c r="L218" s="20"/>
    </row>
    <row r="219" spans="1:12" x14ac:dyDescent="0.25">
      <c r="A219" s="23" t="str">
        <f>IF(Values_Entered,A218+1,"")</f>
        <v/>
      </c>
      <c r="B219" s="24" t="str">
        <f t="shared" si="24"/>
        <v/>
      </c>
      <c r="C219" s="25" t="str">
        <f t="shared" si="28"/>
        <v/>
      </c>
      <c r="D219" s="25" t="str">
        <f t="shared" si="31"/>
        <v/>
      </c>
      <c r="E219" s="26" t="e">
        <f t="shared" si="25"/>
        <v>#VALUE!</v>
      </c>
      <c r="F219" s="25" t="e">
        <f t="shared" si="26"/>
        <v>#VALUE!</v>
      </c>
      <c r="G219" s="25" t="str">
        <f t="shared" si="29"/>
        <v/>
      </c>
      <c r="H219" s="25" t="str">
        <f t="shared" si="30"/>
        <v/>
      </c>
      <c r="I219" s="25" t="e">
        <f t="shared" si="27"/>
        <v>#VALUE!</v>
      </c>
      <c r="J219" s="25">
        <f>SUM($H$14:$H219)</f>
        <v>0</v>
      </c>
      <c r="K219" s="20"/>
      <c r="L219" s="20"/>
    </row>
    <row r="220" spans="1:12" x14ac:dyDescent="0.25">
      <c r="A220" s="23" t="str">
        <f>IF(Values_Entered,A219+1,"")</f>
        <v/>
      </c>
      <c r="B220" s="24" t="str">
        <f t="shared" si="24"/>
        <v/>
      </c>
      <c r="C220" s="25" t="str">
        <f t="shared" si="28"/>
        <v/>
      </c>
      <c r="D220" s="25" t="str">
        <f t="shared" si="31"/>
        <v/>
      </c>
      <c r="E220" s="26" t="e">
        <f t="shared" si="25"/>
        <v>#VALUE!</v>
      </c>
      <c r="F220" s="25" t="e">
        <f t="shared" si="26"/>
        <v>#VALUE!</v>
      </c>
      <c r="G220" s="25" t="str">
        <f t="shared" si="29"/>
        <v/>
      </c>
      <c r="H220" s="25" t="str">
        <f t="shared" si="30"/>
        <v/>
      </c>
      <c r="I220" s="25" t="e">
        <f t="shared" si="27"/>
        <v>#VALUE!</v>
      </c>
      <c r="J220" s="25">
        <f>SUM($H$14:$H220)</f>
        <v>0</v>
      </c>
      <c r="K220" s="20"/>
      <c r="L220" s="20"/>
    </row>
    <row r="221" spans="1:12" x14ac:dyDescent="0.25">
      <c r="A221" s="23" t="str">
        <f>IF(Values_Entered,A220+1,"")</f>
        <v/>
      </c>
      <c r="B221" s="24" t="str">
        <f t="shared" si="24"/>
        <v/>
      </c>
      <c r="C221" s="25" t="str">
        <f t="shared" si="28"/>
        <v/>
      </c>
      <c r="D221" s="25" t="str">
        <f t="shared" si="31"/>
        <v/>
      </c>
      <c r="E221" s="26" t="e">
        <f t="shared" si="25"/>
        <v>#VALUE!</v>
      </c>
      <c r="F221" s="25" t="e">
        <f t="shared" si="26"/>
        <v>#VALUE!</v>
      </c>
      <c r="G221" s="25" t="str">
        <f t="shared" si="29"/>
        <v/>
      </c>
      <c r="H221" s="25" t="str">
        <f t="shared" si="30"/>
        <v/>
      </c>
      <c r="I221" s="25" t="e">
        <f t="shared" si="27"/>
        <v>#VALUE!</v>
      </c>
      <c r="J221" s="25">
        <f>SUM($H$14:$H221)</f>
        <v>0</v>
      </c>
      <c r="K221" s="20"/>
      <c r="L221" s="20"/>
    </row>
    <row r="222" spans="1:12" x14ac:dyDescent="0.25">
      <c r="A222" s="23" t="str">
        <f>IF(Values_Entered,A221+1,"")</f>
        <v/>
      </c>
      <c r="B222" s="24" t="str">
        <f t="shared" si="24"/>
        <v/>
      </c>
      <c r="C222" s="25" t="str">
        <f t="shared" si="28"/>
        <v/>
      </c>
      <c r="D222" s="25" t="str">
        <f t="shared" si="31"/>
        <v/>
      </c>
      <c r="E222" s="26" t="e">
        <f t="shared" si="25"/>
        <v>#VALUE!</v>
      </c>
      <c r="F222" s="25" t="e">
        <f t="shared" si="26"/>
        <v>#VALUE!</v>
      </c>
      <c r="G222" s="25" t="str">
        <f t="shared" si="29"/>
        <v/>
      </c>
      <c r="H222" s="25" t="str">
        <f t="shared" si="30"/>
        <v/>
      </c>
      <c r="I222" s="25" t="e">
        <f t="shared" si="27"/>
        <v>#VALUE!</v>
      </c>
      <c r="J222" s="25">
        <f>SUM($H$14:$H222)</f>
        <v>0</v>
      </c>
      <c r="K222" s="20"/>
      <c r="L222" s="20"/>
    </row>
    <row r="223" spans="1:12" x14ac:dyDescent="0.25">
      <c r="A223" s="23" t="str">
        <f>IF(Values_Entered,A222+1,"")</f>
        <v/>
      </c>
      <c r="B223" s="24" t="str">
        <f t="shared" si="24"/>
        <v/>
      </c>
      <c r="C223" s="25" t="str">
        <f t="shared" si="28"/>
        <v/>
      </c>
      <c r="D223" s="25" t="str">
        <f t="shared" si="31"/>
        <v/>
      </c>
      <c r="E223" s="26" t="e">
        <f t="shared" si="25"/>
        <v>#VALUE!</v>
      </c>
      <c r="F223" s="25" t="e">
        <f t="shared" si="26"/>
        <v>#VALUE!</v>
      </c>
      <c r="G223" s="25" t="str">
        <f t="shared" si="29"/>
        <v/>
      </c>
      <c r="H223" s="25" t="str">
        <f t="shared" si="30"/>
        <v/>
      </c>
      <c r="I223" s="25" t="e">
        <f t="shared" si="27"/>
        <v>#VALUE!</v>
      </c>
      <c r="J223" s="25">
        <f>SUM($H$14:$H223)</f>
        <v>0</v>
      </c>
      <c r="K223" s="20"/>
      <c r="L223" s="20"/>
    </row>
    <row r="224" spans="1:12" x14ac:dyDescent="0.25">
      <c r="A224" s="23" t="str">
        <f>IF(Values_Entered,A223+1,"")</f>
        <v/>
      </c>
      <c r="B224" s="24" t="str">
        <f t="shared" si="24"/>
        <v/>
      </c>
      <c r="C224" s="25" t="str">
        <f t="shared" si="28"/>
        <v/>
      </c>
      <c r="D224" s="25" t="str">
        <f t="shared" si="31"/>
        <v/>
      </c>
      <c r="E224" s="26" t="e">
        <f t="shared" si="25"/>
        <v>#VALUE!</v>
      </c>
      <c r="F224" s="25" t="e">
        <f t="shared" si="26"/>
        <v>#VALUE!</v>
      </c>
      <c r="G224" s="25" t="str">
        <f t="shared" si="29"/>
        <v/>
      </c>
      <c r="H224" s="25" t="str">
        <f t="shared" si="30"/>
        <v/>
      </c>
      <c r="I224" s="25" t="e">
        <f t="shared" si="27"/>
        <v>#VALUE!</v>
      </c>
      <c r="J224" s="25">
        <f>SUM($H$14:$H224)</f>
        <v>0</v>
      </c>
      <c r="K224" s="20"/>
      <c r="L224" s="20"/>
    </row>
    <row r="225" spans="1:12" x14ac:dyDescent="0.25">
      <c r="A225" s="23" t="str">
        <f>IF(Values_Entered,A224+1,"")</f>
        <v/>
      </c>
      <c r="B225" s="24" t="str">
        <f t="shared" si="24"/>
        <v/>
      </c>
      <c r="C225" s="25" t="str">
        <f t="shared" si="28"/>
        <v/>
      </c>
      <c r="D225" s="25" t="str">
        <f t="shared" si="31"/>
        <v/>
      </c>
      <c r="E225" s="26" t="e">
        <f t="shared" si="25"/>
        <v>#VALUE!</v>
      </c>
      <c r="F225" s="25" t="e">
        <f t="shared" si="26"/>
        <v>#VALUE!</v>
      </c>
      <c r="G225" s="25" t="str">
        <f t="shared" si="29"/>
        <v/>
      </c>
      <c r="H225" s="25" t="str">
        <f t="shared" si="30"/>
        <v/>
      </c>
      <c r="I225" s="25" t="e">
        <f t="shared" si="27"/>
        <v>#VALUE!</v>
      </c>
      <c r="J225" s="25">
        <f>SUM($H$14:$H225)</f>
        <v>0</v>
      </c>
      <c r="K225" s="20"/>
      <c r="L225" s="20"/>
    </row>
    <row r="226" spans="1:12" x14ac:dyDescent="0.25">
      <c r="A226" s="23" t="str">
        <f>IF(Values_Entered,A225+1,"")</f>
        <v/>
      </c>
      <c r="B226" s="24" t="str">
        <f t="shared" si="24"/>
        <v/>
      </c>
      <c r="C226" s="25" t="str">
        <f t="shared" si="28"/>
        <v/>
      </c>
      <c r="D226" s="25" t="str">
        <f t="shared" si="31"/>
        <v/>
      </c>
      <c r="E226" s="26" t="e">
        <f t="shared" si="25"/>
        <v>#VALUE!</v>
      </c>
      <c r="F226" s="25" t="e">
        <f t="shared" si="26"/>
        <v>#VALUE!</v>
      </c>
      <c r="G226" s="25" t="str">
        <f t="shared" si="29"/>
        <v/>
      </c>
      <c r="H226" s="25" t="str">
        <f t="shared" si="30"/>
        <v/>
      </c>
      <c r="I226" s="25" t="e">
        <f t="shared" si="27"/>
        <v>#VALUE!</v>
      </c>
      <c r="J226" s="25">
        <f>SUM($H$14:$H226)</f>
        <v>0</v>
      </c>
      <c r="K226" s="20"/>
      <c r="L226" s="20"/>
    </row>
    <row r="227" spans="1:12" x14ac:dyDescent="0.25">
      <c r="A227" s="23" t="str">
        <f>IF(Values_Entered,A226+1,"")</f>
        <v/>
      </c>
      <c r="B227" s="24" t="str">
        <f t="shared" si="24"/>
        <v/>
      </c>
      <c r="C227" s="25" t="str">
        <f t="shared" si="28"/>
        <v/>
      </c>
      <c r="D227" s="25" t="str">
        <f t="shared" si="31"/>
        <v/>
      </c>
      <c r="E227" s="26" t="e">
        <f t="shared" si="25"/>
        <v>#VALUE!</v>
      </c>
      <c r="F227" s="25" t="e">
        <f t="shared" si="26"/>
        <v>#VALUE!</v>
      </c>
      <c r="G227" s="25" t="str">
        <f t="shared" si="29"/>
        <v/>
      </c>
      <c r="H227" s="25" t="str">
        <f t="shared" si="30"/>
        <v/>
      </c>
      <c r="I227" s="25" t="e">
        <f t="shared" si="27"/>
        <v>#VALUE!</v>
      </c>
      <c r="J227" s="25">
        <f>SUM($H$14:$H227)</f>
        <v>0</v>
      </c>
      <c r="K227" s="20"/>
      <c r="L227" s="20"/>
    </row>
    <row r="228" spans="1:12" x14ac:dyDescent="0.25">
      <c r="A228" s="23" t="str">
        <f>IF(Values_Entered,A227+1,"")</f>
        <v/>
      </c>
      <c r="B228" s="24" t="str">
        <f t="shared" si="24"/>
        <v/>
      </c>
      <c r="C228" s="25" t="str">
        <f t="shared" si="28"/>
        <v/>
      </c>
      <c r="D228" s="25" t="str">
        <f t="shared" si="31"/>
        <v/>
      </c>
      <c r="E228" s="26" t="e">
        <f t="shared" si="25"/>
        <v>#VALUE!</v>
      </c>
      <c r="F228" s="25" t="e">
        <f t="shared" si="26"/>
        <v>#VALUE!</v>
      </c>
      <c r="G228" s="25" t="str">
        <f t="shared" si="29"/>
        <v/>
      </c>
      <c r="H228" s="25" t="str">
        <f t="shared" si="30"/>
        <v/>
      </c>
      <c r="I228" s="25" t="e">
        <f t="shared" si="27"/>
        <v>#VALUE!</v>
      </c>
      <c r="J228" s="25">
        <f>SUM($H$14:$H228)</f>
        <v>0</v>
      </c>
      <c r="K228" s="20"/>
      <c r="L228" s="20"/>
    </row>
    <row r="229" spans="1:12" x14ac:dyDescent="0.25">
      <c r="A229" s="23" t="str">
        <f>IF(Values_Entered,A228+1,"")</f>
        <v/>
      </c>
      <c r="B229" s="24" t="str">
        <f t="shared" si="24"/>
        <v/>
      </c>
      <c r="C229" s="25" t="str">
        <f t="shared" si="28"/>
        <v/>
      </c>
      <c r="D229" s="25" t="str">
        <f t="shared" si="31"/>
        <v/>
      </c>
      <c r="E229" s="26" t="e">
        <f t="shared" si="25"/>
        <v>#VALUE!</v>
      </c>
      <c r="F229" s="25" t="e">
        <f t="shared" si="26"/>
        <v>#VALUE!</v>
      </c>
      <c r="G229" s="25" t="str">
        <f t="shared" si="29"/>
        <v/>
      </c>
      <c r="H229" s="25" t="str">
        <f t="shared" si="30"/>
        <v/>
      </c>
      <c r="I229" s="25" t="e">
        <f t="shared" si="27"/>
        <v>#VALUE!</v>
      </c>
      <c r="J229" s="25">
        <f>SUM($H$14:$H229)</f>
        <v>0</v>
      </c>
      <c r="K229" s="20"/>
      <c r="L229" s="20"/>
    </row>
    <row r="230" spans="1:12" x14ac:dyDescent="0.25">
      <c r="A230" s="23" t="str">
        <f>IF(Values_Entered,A229+1,"")</f>
        <v/>
      </c>
      <c r="B230" s="24" t="str">
        <f t="shared" si="24"/>
        <v/>
      </c>
      <c r="C230" s="25" t="str">
        <f t="shared" si="28"/>
        <v/>
      </c>
      <c r="D230" s="25" t="str">
        <f t="shared" si="31"/>
        <v/>
      </c>
      <c r="E230" s="26" t="e">
        <f t="shared" si="25"/>
        <v>#VALUE!</v>
      </c>
      <c r="F230" s="25" t="e">
        <f t="shared" si="26"/>
        <v>#VALUE!</v>
      </c>
      <c r="G230" s="25" t="str">
        <f t="shared" si="29"/>
        <v/>
      </c>
      <c r="H230" s="25" t="str">
        <f t="shared" si="30"/>
        <v/>
      </c>
      <c r="I230" s="25" t="e">
        <f t="shared" si="27"/>
        <v>#VALUE!</v>
      </c>
      <c r="J230" s="25">
        <f>SUM($H$14:$H230)</f>
        <v>0</v>
      </c>
      <c r="K230" s="20"/>
      <c r="L230" s="20"/>
    </row>
    <row r="231" spans="1:12" x14ac:dyDescent="0.25">
      <c r="A231" s="23" t="str">
        <f>IF(Values_Entered,A230+1,"")</f>
        <v/>
      </c>
      <c r="B231" s="24" t="str">
        <f t="shared" si="24"/>
        <v/>
      </c>
      <c r="C231" s="25" t="str">
        <f t="shared" si="28"/>
        <v/>
      </c>
      <c r="D231" s="25" t="str">
        <f t="shared" si="31"/>
        <v/>
      </c>
      <c r="E231" s="26" t="e">
        <f t="shared" si="25"/>
        <v>#VALUE!</v>
      </c>
      <c r="F231" s="25" t="e">
        <f t="shared" si="26"/>
        <v>#VALUE!</v>
      </c>
      <c r="G231" s="25" t="str">
        <f t="shared" si="29"/>
        <v/>
      </c>
      <c r="H231" s="25" t="str">
        <f t="shared" si="30"/>
        <v/>
      </c>
      <c r="I231" s="25" t="e">
        <f t="shared" si="27"/>
        <v>#VALUE!</v>
      </c>
      <c r="J231" s="25">
        <f>SUM($H$14:$H231)</f>
        <v>0</v>
      </c>
      <c r="K231" s="20"/>
      <c r="L231" s="20"/>
    </row>
    <row r="232" spans="1:12" x14ac:dyDescent="0.25">
      <c r="A232" s="23" t="str">
        <f>IF(Values_Entered,A231+1,"")</f>
        <v/>
      </c>
      <c r="B232" s="24" t="str">
        <f t="shared" si="24"/>
        <v/>
      </c>
      <c r="C232" s="25" t="str">
        <f t="shared" si="28"/>
        <v/>
      </c>
      <c r="D232" s="25" t="str">
        <f t="shared" si="31"/>
        <v/>
      </c>
      <c r="E232" s="26" t="e">
        <f t="shared" si="25"/>
        <v>#VALUE!</v>
      </c>
      <c r="F232" s="25" t="e">
        <f t="shared" si="26"/>
        <v>#VALUE!</v>
      </c>
      <c r="G232" s="25" t="str">
        <f t="shared" si="29"/>
        <v/>
      </c>
      <c r="H232" s="25" t="str">
        <f t="shared" si="30"/>
        <v/>
      </c>
      <c r="I232" s="25" t="e">
        <f t="shared" si="27"/>
        <v>#VALUE!</v>
      </c>
      <c r="J232" s="25">
        <f>SUM($H$14:$H232)</f>
        <v>0</v>
      </c>
      <c r="K232" s="20"/>
      <c r="L232" s="20"/>
    </row>
    <row r="233" spans="1:12" x14ac:dyDescent="0.25">
      <c r="A233" s="23" t="str">
        <f>IF(Values_Entered,A232+1,"")</f>
        <v/>
      </c>
      <c r="B233" s="24" t="str">
        <f t="shared" si="24"/>
        <v/>
      </c>
      <c r="C233" s="25" t="str">
        <f t="shared" si="28"/>
        <v/>
      </c>
      <c r="D233" s="25" t="str">
        <f t="shared" si="31"/>
        <v/>
      </c>
      <c r="E233" s="26" t="e">
        <f t="shared" si="25"/>
        <v>#VALUE!</v>
      </c>
      <c r="F233" s="25" t="e">
        <f t="shared" si="26"/>
        <v>#VALUE!</v>
      </c>
      <c r="G233" s="25" t="str">
        <f t="shared" si="29"/>
        <v/>
      </c>
      <c r="H233" s="25" t="str">
        <f t="shared" si="30"/>
        <v/>
      </c>
      <c r="I233" s="25" t="e">
        <f t="shared" si="27"/>
        <v>#VALUE!</v>
      </c>
      <c r="J233" s="25">
        <f>SUM($H$14:$H233)</f>
        <v>0</v>
      </c>
      <c r="K233" s="20"/>
      <c r="L233" s="20"/>
    </row>
    <row r="234" spans="1:12" x14ac:dyDescent="0.25">
      <c r="A234" s="23" t="str">
        <f>IF(Values_Entered,A233+1,"")</f>
        <v/>
      </c>
      <c r="B234" s="24" t="str">
        <f t="shared" si="24"/>
        <v/>
      </c>
      <c r="C234" s="25" t="str">
        <f t="shared" si="28"/>
        <v/>
      </c>
      <c r="D234" s="25" t="str">
        <f t="shared" si="31"/>
        <v/>
      </c>
      <c r="E234" s="26" t="e">
        <f t="shared" si="25"/>
        <v>#VALUE!</v>
      </c>
      <c r="F234" s="25" t="e">
        <f t="shared" si="26"/>
        <v>#VALUE!</v>
      </c>
      <c r="G234" s="25" t="str">
        <f t="shared" si="29"/>
        <v/>
      </c>
      <c r="H234" s="25" t="str">
        <f t="shared" si="30"/>
        <v/>
      </c>
      <c r="I234" s="25" t="e">
        <f t="shared" si="27"/>
        <v>#VALUE!</v>
      </c>
      <c r="J234" s="25">
        <f>SUM($H$14:$H234)</f>
        <v>0</v>
      </c>
      <c r="K234" s="20"/>
      <c r="L234" s="20"/>
    </row>
    <row r="235" spans="1:12" x14ac:dyDescent="0.25">
      <c r="A235" s="23" t="str">
        <f>IF(Values_Entered,A234+1,"")</f>
        <v/>
      </c>
      <c r="B235" s="24" t="str">
        <f t="shared" si="24"/>
        <v/>
      </c>
      <c r="C235" s="25" t="str">
        <f t="shared" si="28"/>
        <v/>
      </c>
      <c r="D235" s="25" t="str">
        <f t="shared" si="31"/>
        <v/>
      </c>
      <c r="E235" s="26" t="e">
        <f t="shared" si="25"/>
        <v>#VALUE!</v>
      </c>
      <c r="F235" s="25" t="e">
        <f t="shared" si="26"/>
        <v>#VALUE!</v>
      </c>
      <c r="G235" s="25" t="str">
        <f t="shared" si="29"/>
        <v/>
      </c>
      <c r="H235" s="25" t="str">
        <f t="shared" si="30"/>
        <v/>
      </c>
      <c r="I235" s="25" t="e">
        <f t="shared" si="27"/>
        <v>#VALUE!</v>
      </c>
      <c r="J235" s="25">
        <f>SUM($H$14:$H235)</f>
        <v>0</v>
      </c>
      <c r="K235" s="20"/>
      <c r="L235" s="20"/>
    </row>
    <row r="236" spans="1:12" x14ac:dyDescent="0.25">
      <c r="A236" s="23" t="str">
        <f>IF(Values_Entered,A235+1,"")</f>
        <v/>
      </c>
      <c r="B236" s="24" t="str">
        <f t="shared" si="24"/>
        <v/>
      </c>
      <c r="C236" s="25" t="str">
        <f t="shared" si="28"/>
        <v/>
      </c>
      <c r="D236" s="25" t="str">
        <f t="shared" si="31"/>
        <v/>
      </c>
      <c r="E236" s="26" t="e">
        <f t="shared" si="25"/>
        <v>#VALUE!</v>
      </c>
      <c r="F236" s="25" t="e">
        <f t="shared" si="26"/>
        <v>#VALUE!</v>
      </c>
      <c r="G236" s="25" t="str">
        <f t="shared" si="29"/>
        <v/>
      </c>
      <c r="H236" s="25" t="str">
        <f t="shared" si="30"/>
        <v/>
      </c>
      <c r="I236" s="25" t="e">
        <f t="shared" si="27"/>
        <v>#VALUE!</v>
      </c>
      <c r="J236" s="25">
        <f>SUM($H$14:$H236)</f>
        <v>0</v>
      </c>
      <c r="K236" s="20"/>
      <c r="L236" s="20"/>
    </row>
    <row r="237" spans="1:12" x14ac:dyDescent="0.25">
      <c r="A237" s="23" t="str">
        <f>IF(Values_Entered,A236+1,"")</f>
        <v/>
      </c>
      <c r="B237" s="24" t="str">
        <f t="shared" si="24"/>
        <v/>
      </c>
      <c r="C237" s="25" t="str">
        <f t="shared" si="28"/>
        <v/>
      </c>
      <c r="D237" s="25" t="str">
        <f t="shared" si="31"/>
        <v/>
      </c>
      <c r="E237" s="26" t="e">
        <f t="shared" si="25"/>
        <v>#VALUE!</v>
      </c>
      <c r="F237" s="25" t="e">
        <f t="shared" si="26"/>
        <v>#VALUE!</v>
      </c>
      <c r="G237" s="25" t="str">
        <f t="shared" si="29"/>
        <v/>
      </c>
      <c r="H237" s="25" t="str">
        <f t="shared" si="30"/>
        <v/>
      </c>
      <c r="I237" s="25" t="e">
        <f t="shared" si="27"/>
        <v>#VALUE!</v>
      </c>
      <c r="J237" s="25">
        <f>SUM($H$14:$H237)</f>
        <v>0</v>
      </c>
      <c r="K237" s="20"/>
      <c r="L237" s="20"/>
    </row>
    <row r="238" spans="1:12" x14ac:dyDescent="0.25">
      <c r="A238" s="23" t="str">
        <f>IF(Values_Entered,A237+1,"")</f>
        <v/>
      </c>
      <c r="B238" s="24" t="str">
        <f t="shared" si="24"/>
        <v/>
      </c>
      <c r="C238" s="25" t="str">
        <f t="shared" si="28"/>
        <v/>
      </c>
      <c r="D238" s="25" t="str">
        <f t="shared" si="31"/>
        <v/>
      </c>
      <c r="E238" s="26" t="e">
        <f t="shared" si="25"/>
        <v>#VALUE!</v>
      </c>
      <c r="F238" s="25" t="e">
        <f t="shared" si="26"/>
        <v>#VALUE!</v>
      </c>
      <c r="G238" s="25" t="str">
        <f t="shared" si="29"/>
        <v/>
      </c>
      <c r="H238" s="25" t="str">
        <f t="shared" si="30"/>
        <v/>
      </c>
      <c r="I238" s="25" t="e">
        <f t="shared" si="27"/>
        <v>#VALUE!</v>
      </c>
      <c r="J238" s="25">
        <f>SUM($H$14:$H238)</f>
        <v>0</v>
      </c>
      <c r="K238" s="20"/>
      <c r="L238" s="20"/>
    </row>
    <row r="239" spans="1:12" x14ac:dyDescent="0.25">
      <c r="A239" s="23" t="str">
        <f>IF(Values_Entered,A238+1,"")</f>
        <v/>
      </c>
      <c r="B239" s="24" t="str">
        <f t="shared" si="24"/>
        <v/>
      </c>
      <c r="C239" s="25" t="str">
        <f t="shared" si="28"/>
        <v/>
      </c>
      <c r="D239" s="25" t="str">
        <f t="shared" si="31"/>
        <v/>
      </c>
      <c r="E239" s="26" t="e">
        <f t="shared" si="25"/>
        <v>#VALUE!</v>
      </c>
      <c r="F239" s="25" t="e">
        <f t="shared" si="26"/>
        <v>#VALUE!</v>
      </c>
      <c r="G239" s="25" t="str">
        <f t="shared" si="29"/>
        <v/>
      </c>
      <c r="H239" s="25" t="str">
        <f t="shared" si="30"/>
        <v/>
      </c>
      <c r="I239" s="25" t="e">
        <f t="shared" si="27"/>
        <v>#VALUE!</v>
      </c>
      <c r="J239" s="25">
        <f>SUM($H$14:$H239)</f>
        <v>0</v>
      </c>
      <c r="K239" s="20"/>
      <c r="L239" s="20"/>
    </row>
    <row r="240" spans="1:12" x14ac:dyDescent="0.25">
      <c r="A240" s="23" t="str">
        <f>IF(Values_Entered,A239+1,"")</f>
        <v/>
      </c>
      <c r="B240" s="24" t="str">
        <f t="shared" si="24"/>
        <v/>
      </c>
      <c r="C240" s="25" t="str">
        <f t="shared" si="28"/>
        <v/>
      </c>
      <c r="D240" s="25" t="str">
        <f t="shared" si="31"/>
        <v/>
      </c>
      <c r="E240" s="26" t="e">
        <f t="shared" si="25"/>
        <v>#VALUE!</v>
      </c>
      <c r="F240" s="25" t="e">
        <f t="shared" si="26"/>
        <v>#VALUE!</v>
      </c>
      <c r="G240" s="25" t="str">
        <f t="shared" si="29"/>
        <v/>
      </c>
      <c r="H240" s="25" t="str">
        <f t="shared" si="30"/>
        <v/>
      </c>
      <c r="I240" s="25" t="e">
        <f t="shared" si="27"/>
        <v>#VALUE!</v>
      </c>
      <c r="J240" s="25">
        <f>SUM($H$14:$H240)</f>
        <v>0</v>
      </c>
      <c r="K240" s="20"/>
      <c r="L240" s="20"/>
    </row>
    <row r="241" spans="1:12" x14ac:dyDescent="0.25">
      <c r="A241" s="23" t="str">
        <f>IF(Values_Entered,A240+1,"")</f>
        <v/>
      </c>
      <c r="B241" s="24" t="str">
        <f t="shared" si="24"/>
        <v/>
      </c>
      <c r="C241" s="25" t="str">
        <f t="shared" si="28"/>
        <v/>
      </c>
      <c r="D241" s="25" t="str">
        <f t="shared" si="31"/>
        <v/>
      </c>
      <c r="E241" s="26" t="e">
        <f t="shared" si="25"/>
        <v>#VALUE!</v>
      </c>
      <c r="F241" s="25" t="e">
        <f t="shared" si="26"/>
        <v>#VALUE!</v>
      </c>
      <c r="G241" s="25" t="str">
        <f t="shared" si="29"/>
        <v/>
      </c>
      <c r="H241" s="25" t="str">
        <f t="shared" si="30"/>
        <v/>
      </c>
      <c r="I241" s="25" t="e">
        <f t="shared" si="27"/>
        <v>#VALUE!</v>
      </c>
      <c r="J241" s="25">
        <f>SUM($H$14:$H241)</f>
        <v>0</v>
      </c>
      <c r="K241" s="20"/>
      <c r="L241" s="20"/>
    </row>
    <row r="242" spans="1:12" x14ac:dyDescent="0.25">
      <c r="A242" s="23" t="str">
        <f>IF(Values_Entered,A241+1,"")</f>
        <v/>
      </c>
      <c r="B242" s="24" t="str">
        <f t="shared" si="24"/>
        <v/>
      </c>
      <c r="C242" s="25" t="str">
        <f t="shared" si="28"/>
        <v/>
      </c>
      <c r="D242" s="25" t="str">
        <f t="shared" si="31"/>
        <v/>
      </c>
      <c r="E242" s="26" t="e">
        <f t="shared" si="25"/>
        <v>#VALUE!</v>
      </c>
      <c r="F242" s="25" t="e">
        <f t="shared" si="26"/>
        <v>#VALUE!</v>
      </c>
      <c r="G242" s="25" t="str">
        <f t="shared" si="29"/>
        <v/>
      </c>
      <c r="H242" s="25" t="str">
        <f t="shared" si="30"/>
        <v/>
      </c>
      <c r="I242" s="25" t="e">
        <f t="shared" si="27"/>
        <v>#VALUE!</v>
      </c>
      <c r="J242" s="25">
        <f>SUM($H$14:$H242)</f>
        <v>0</v>
      </c>
      <c r="K242" s="20"/>
      <c r="L242" s="20"/>
    </row>
    <row r="243" spans="1:12" x14ac:dyDescent="0.25">
      <c r="A243" s="23" t="str">
        <f>IF(Values_Entered,A242+1,"")</f>
        <v/>
      </c>
      <c r="B243" s="24" t="str">
        <f t="shared" si="24"/>
        <v/>
      </c>
      <c r="C243" s="25" t="str">
        <f t="shared" si="28"/>
        <v/>
      </c>
      <c r="D243" s="25" t="str">
        <f t="shared" si="31"/>
        <v/>
      </c>
      <c r="E243" s="26" t="e">
        <f t="shared" si="25"/>
        <v>#VALUE!</v>
      </c>
      <c r="F243" s="25" t="e">
        <f t="shared" si="26"/>
        <v>#VALUE!</v>
      </c>
      <c r="G243" s="25" t="str">
        <f t="shared" si="29"/>
        <v/>
      </c>
      <c r="H243" s="25" t="str">
        <f t="shared" si="30"/>
        <v/>
      </c>
      <c r="I243" s="25" t="e">
        <f t="shared" si="27"/>
        <v>#VALUE!</v>
      </c>
      <c r="J243" s="25">
        <f>SUM($H$14:$H243)</f>
        <v>0</v>
      </c>
      <c r="K243" s="20"/>
      <c r="L243" s="20"/>
    </row>
    <row r="244" spans="1:12" x14ac:dyDescent="0.25">
      <c r="A244" s="23" t="str">
        <f>IF(Values_Entered,A243+1,"")</f>
        <v/>
      </c>
      <c r="B244" s="24" t="str">
        <f t="shared" si="24"/>
        <v/>
      </c>
      <c r="C244" s="25" t="str">
        <f t="shared" si="28"/>
        <v/>
      </c>
      <c r="D244" s="25" t="str">
        <f t="shared" si="31"/>
        <v/>
      </c>
      <c r="E244" s="26" t="e">
        <f t="shared" si="25"/>
        <v>#VALUE!</v>
      </c>
      <c r="F244" s="25" t="e">
        <f t="shared" si="26"/>
        <v>#VALUE!</v>
      </c>
      <c r="G244" s="25" t="str">
        <f t="shared" si="29"/>
        <v/>
      </c>
      <c r="H244" s="25" t="str">
        <f t="shared" si="30"/>
        <v/>
      </c>
      <c r="I244" s="25" t="e">
        <f t="shared" si="27"/>
        <v>#VALUE!</v>
      </c>
      <c r="J244" s="25">
        <f>SUM($H$14:$H244)</f>
        <v>0</v>
      </c>
      <c r="K244" s="20"/>
      <c r="L244" s="20"/>
    </row>
    <row r="245" spans="1:12" x14ac:dyDescent="0.25">
      <c r="A245" s="23" t="str">
        <f>IF(Values_Entered,A244+1,"")</f>
        <v/>
      </c>
      <c r="B245" s="24" t="str">
        <f t="shared" si="24"/>
        <v/>
      </c>
      <c r="C245" s="25" t="str">
        <f t="shared" si="28"/>
        <v/>
      </c>
      <c r="D245" s="25" t="str">
        <f t="shared" si="31"/>
        <v/>
      </c>
      <c r="E245" s="26" t="e">
        <f t="shared" si="25"/>
        <v>#VALUE!</v>
      </c>
      <c r="F245" s="25" t="e">
        <f t="shared" si="26"/>
        <v>#VALUE!</v>
      </c>
      <c r="G245" s="25" t="str">
        <f t="shared" si="29"/>
        <v/>
      </c>
      <c r="H245" s="25" t="str">
        <f t="shared" si="30"/>
        <v/>
      </c>
      <c r="I245" s="25" t="e">
        <f t="shared" si="27"/>
        <v>#VALUE!</v>
      </c>
      <c r="J245" s="25">
        <f>SUM($H$14:$H245)</f>
        <v>0</v>
      </c>
      <c r="K245" s="20"/>
      <c r="L245" s="20"/>
    </row>
    <row r="246" spans="1:12" x14ac:dyDescent="0.25">
      <c r="A246" s="23" t="str">
        <f>IF(Values_Entered,A245+1,"")</f>
        <v/>
      </c>
      <c r="B246" s="24" t="str">
        <f t="shared" si="24"/>
        <v/>
      </c>
      <c r="C246" s="25" t="str">
        <f t="shared" si="28"/>
        <v/>
      </c>
      <c r="D246" s="25" t="str">
        <f t="shared" si="31"/>
        <v/>
      </c>
      <c r="E246" s="26" t="e">
        <f t="shared" si="25"/>
        <v>#VALUE!</v>
      </c>
      <c r="F246" s="25" t="e">
        <f t="shared" si="26"/>
        <v>#VALUE!</v>
      </c>
      <c r="G246" s="25" t="str">
        <f t="shared" si="29"/>
        <v/>
      </c>
      <c r="H246" s="25" t="str">
        <f t="shared" si="30"/>
        <v/>
      </c>
      <c r="I246" s="25" t="e">
        <f t="shared" si="27"/>
        <v>#VALUE!</v>
      </c>
      <c r="J246" s="25">
        <f>SUM($H$14:$H246)</f>
        <v>0</v>
      </c>
      <c r="K246" s="20"/>
      <c r="L246" s="20"/>
    </row>
    <row r="247" spans="1:12" x14ac:dyDescent="0.25">
      <c r="A247" s="23" t="str">
        <f>IF(Values_Entered,A246+1,"")</f>
        <v/>
      </c>
      <c r="B247" s="24" t="str">
        <f t="shared" si="24"/>
        <v/>
      </c>
      <c r="C247" s="25" t="str">
        <f t="shared" si="28"/>
        <v/>
      </c>
      <c r="D247" s="25" t="str">
        <f t="shared" si="31"/>
        <v/>
      </c>
      <c r="E247" s="26" t="e">
        <f t="shared" si="25"/>
        <v>#VALUE!</v>
      </c>
      <c r="F247" s="25" t="e">
        <f t="shared" si="26"/>
        <v>#VALUE!</v>
      </c>
      <c r="G247" s="25" t="str">
        <f t="shared" si="29"/>
        <v/>
      </c>
      <c r="H247" s="25" t="str">
        <f t="shared" si="30"/>
        <v/>
      </c>
      <c r="I247" s="25" t="e">
        <f t="shared" si="27"/>
        <v>#VALUE!</v>
      </c>
      <c r="J247" s="25">
        <f>SUM($H$14:$H247)</f>
        <v>0</v>
      </c>
      <c r="K247" s="20"/>
      <c r="L247" s="20"/>
    </row>
    <row r="248" spans="1:12" x14ac:dyDescent="0.25">
      <c r="A248" s="23" t="str">
        <f>IF(Values_Entered,A247+1,"")</f>
        <v/>
      </c>
      <c r="B248" s="24" t="str">
        <f t="shared" si="24"/>
        <v/>
      </c>
      <c r="C248" s="25" t="str">
        <f t="shared" si="28"/>
        <v/>
      </c>
      <c r="D248" s="25" t="str">
        <f t="shared" si="31"/>
        <v/>
      </c>
      <c r="E248" s="26" t="e">
        <f t="shared" si="25"/>
        <v>#VALUE!</v>
      </c>
      <c r="F248" s="25" t="e">
        <f t="shared" si="26"/>
        <v>#VALUE!</v>
      </c>
      <c r="G248" s="25" t="str">
        <f t="shared" si="29"/>
        <v/>
      </c>
      <c r="H248" s="25" t="str">
        <f t="shared" si="30"/>
        <v/>
      </c>
      <c r="I248" s="25" t="e">
        <f t="shared" si="27"/>
        <v>#VALUE!</v>
      </c>
      <c r="J248" s="25">
        <f>SUM($H$14:$H248)</f>
        <v>0</v>
      </c>
      <c r="K248" s="20"/>
      <c r="L248" s="20"/>
    </row>
    <row r="249" spans="1:12" x14ac:dyDescent="0.25">
      <c r="A249" s="23" t="str">
        <f>IF(Values_Entered,A248+1,"")</f>
        <v/>
      </c>
      <c r="B249" s="24" t="str">
        <f t="shared" si="24"/>
        <v/>
      </c>
      <c r="C249" s="25" t="str">
        <f t="shared" si="28"/>
        <v/>
      </c>
      <c r="D249" s="25" t="str">
        <f t="shared" si="31"/>
        <v/>
      </c>
      <c r="E249" s="26" t="e">
        <f t="shared" si="25"/>
        <v>#VALUE!</v>
      </c>
      <c r="F249" s="25" t="e">
        <f t="shared" si="26"/>
        <v>#VALUE!</v>
      </c>
      <c r="G249" s="25" t="str">
        <f t="shared" si="29"/>
        <v/>
      </c>
      <c r="H249" s="25" t="str">
        <f t="shared" si="30"/>
        <v/>
      </c>
      <c r="I249" s="25" t="e">
        <f t="shared" si="27"/>
        <v>#VALUE!</v>
      </c>
      <c r="J249" s="25">
        <f>SUM($H$14:$H249)</f>
        <v>0</v>
      </c>
      <c r="K249" s="20"/>
      <c r="L249" s="20"/>
    </row>
    <row r="250" spans="1:12" x14ac:dyDescent="0.25">
      <c r="A250" s="23" t="str">
        <f>IF(Values_Entered,A249+1,"")</f>
        <v/>
      </c>
      <c r="B250" s="24" t="str">
        <f t="shared" si="24"/>
        <v/>
      </c>
      <c r="C250" s="25" t="str">
        <f t="shared" si="28"/>
        <v/>
      </c>
      <c r="D250" s="25" t="str">
        <f t="shared" si="31"/>
        <v/>
      </c>
      <c r="E250" s="26" t="e">
        <f t="shared" si="25"/>
        <v>#VALUE!</v>
      </c>
      <c r="F250" s="25" t="e">
        <f t="shared" si="26"/>
        <v>#VALUE!</v>
      </c>
      <c r="G250" s="25" t="str">
        <f t="shared" si="29"/>
        <v/>
      </c>
      <c r="H250" s="25" t="str">
        <f t="shared" si="30"/>
        <v/>
      </c>
      <c r="I250" s="25" t="e">
        <f t="shared" si="27"/>
        <v>#VALUE!</v>
      </c>
      <c r="J250" s="25">
        <f>SUM($H$14:$H250)</f>
        <v>0</v>
      </c>
      <c r="K250" s="20"/>
      <c r="L250" s="20"/>
    </row>
    <row r="251" spans="1:12" x14ac:dyDescent="0.25">
      <c r="A251" s="23" t="str">
        <f>IF(Values_Entered,A250+1,"")</f>
        <v/>
      </c>
      <c r="B251" s="24" t="str">
        <f t="shared" si="24"/>
        <v/>
      </c>
      <c r="C251" s="25" t="str">
        <f t="shared" si="28"/>
        <v/>
      </c>
      <c r="D251" s="25" t="str">
        <f t="shared" si="31"/>
        <v/>
      </c>
      <c r="E251" s="26" t="e">
        <f t="shared" si="25"/>
        <v>#VALUE!</v>
      </c>
      <c r="F251" s="25" t="e">
        <f t="shared" si="26"/>
        <v>#VALUE!</v>
      </c>
      <c r="G251" s="25" t="str">
        <f t="shared" si="29"/>
        <v/>
      </c>
      <c r="H251" s="25" t="str">
        <f t="shared" si="30"/>
        <v/>
      </c>
      <c r="I251" s="25" t="e">
        <f t="shared" si="27"/>
        <v>#VALUE!</v>
      </c>
      <c r="J251" s="25">
        <f>SUM($H$14:$H251)</f>
        <v>0</v>
      </c>
      <c r="K251" s="20"/>
      <c r="L251" s="20"/>
    </row>
    <row r="252" spans="1:12" x14ac:dyDescent="0.25">
      <c r="A252" s="23" t="str">
        <f>IF(Values_Entered,A251+1,"")</f>
        <v/>
      </c>
      <c r="B252" s="24" t="str">
        <f t="shared" si="24"/>
        <v/>
      </c>
      <c r="C252" s="25" t="str">
        <f t="shared" si="28"/>
        <v/>
      </c>
      <c r="D252" s="25" t="str">
        <f t="shared" si="31"/>
        <v/>
      </c>
      <c r="E252" s="26" t="e">
        <f t="shared" si="25"/>
        <v>#VALUE!</v>
      </c>
      <c r="F252" s="25" t="e">
        <f t="shared" si="26"/>
        <v>#VALUE!</v>
      </c>
      <c r="G252" s="25" t="str">
        <f t="shared" si="29"/>
        <v/>
      </c>
      <c r="H252" s="25" t="str">
        <f t="shared" si="30"/>
        <v/>
      </c>
      <c r="I252" s="25" t="e">
        <f t="shared" si="27"/>
        <v>#VALUE!</v>
      </c>
      <c r="J252" s="25">
        <f>SUM($H$14:$H252)</f>
        <v>0</v>
      </c>
      <c r="K252" s="20"/>
      <c r="L252" s="20"/>
    </row>
    <row r="253" spans="1:12" x14ac:dyDescent="0.25">
      <c r="A253" s="23" t="str">
        <f>IF(Values_Entered,A252+1,"")</f>
        <v/>
      </c>
      <c r="B253" s="24" t="str">
        <f t="shared" si="24"/>
        <v/>
      </c>
      <c r="C253" s="25" t="str">
        <f t="shared" si="28"/>
        <v/>
      </c>
      <c r="D253" s="25" t="str">
        <f t="shared" si="31"/>
        <v/>
      </c>
      <c r="E253" s="26" t="e">
        <f t="shared" si="25"/>
        <v>#VALUE!</v>
      </c>
      <c r="F253" s="25" t="e">
        <f t="shared" si="26"/>
        <v>#VALUE!</v>
      </c>
      <c r="G253" s="25" t="str">
        <f t="shared" si="29"/>
        <v/>
      </c>
      <c r="H253" s="25" t="str">
        <f t="shared" si="30"/>
        <v/>
      </c>
      <c r="I253" s="25" t="e">
        <f t="shared" si="27"/>
        <v>#VALUE!</v>
      </c>
      <c r="J253" s="25">
        <f>SUM($H$14:$H253)</f>
        <v>0</v>
      </c>
      <c r="K253" s="20"/>
      <c r="L253" s="20"/>
    </row>
    <row r="254" spans="1:12" x14ac:dyDescent="0.25">
      <c r="A254" s="23" t="str">
        <f>IF(Values_Entered,A253+1,"")</f>
        <v/>
      </c>
      <c r="B254" s="24" t="str">
        <f t="shared" si="24"/>
        <v/>
      </c>
      <c r="C254" s="25" t="str">
        <f t="shared" si="28"/>
        <v/>
      </c>
      <c r="D254" s="25" t="str">
        <f t="shared" si="31"/>
        <v/>
      </c>
      <c r="E254" s="26" t="e">
        <f t="shared" si="25"/>
        <v>#VALUE!</v>
      </c>
      <c r="F254" s="25" t="e">
        <f t="shared" si="26"/>
        <v>#VALUE!</v>
      </c>
      <c r="G254" s="25" t="str">
        <f t="shared" si="29"/>
        <v/>
      </c>
      <c r="H254" s="25" t="str">
        <f t="shared" si="30"/>
        <v/>
      </c>
      <c r="I254" s="25" t="e">
        <f t="shared" si="27"/>
        <v>#VALUE!</v>
      </c>
      <c r="J254" s="25">
        <f>SUM($H$14:$H254)</f>
        <v>0</v>
      </c>
      <c r="K254" s="20"/>
      <c r="L254" s="20"/>
    </row>
    <row r="255" spans="1:12" x14ac:dyDescent="0.25">
      <c r="A255" s="23" t="str">
        <f>IF(Values_Entered,A254+1,"")</f>
        <v/>
      </c>
      <c r="B255" s="24" t="str">
        <f t="shared" si="24"/>
        <v/>
      </c>
      <c r="C255" s="25" t="str">
        <f t="shared" si="28"/>
        <v/>
      </c>
      <c r="D255" s="25" t="str">
        <f t="shared" si="31"/>
        <v/>
      </c>
      <c r="E255" s="26" t="e">
        <f t="shared" si="25"/>
        <v>#VALUE!</v>
      </c>
      <c r="F255" s="25" t="e">
        <f t="shared" si="26"/>
        <v>#VALUE!</v>
      </c>
      <c r="G255" s="25" t="str">
        <f t="shared" si="29"/>
        <v/>
      </c>
      <c r="H255" s="25" t="str">
        <f t="shared" si="30"/>
        <v/>
      </c>
      <c r="I255" s="25" t="e">
        <f t="shared" si="27"/>
        <v>#VALUE!</v>
      </c>
      <c r="J255" s="25">
        <f>SUM($H$14:$H255)</f>
        <v>0</v>
      </c>
      <c r="K255" s="20"/>
      <c r="L255" s="20"/>
    </row>
    <row r="256" spans="1:12" x14ac:dyDescent="0.25">
      <c r="A256" s="23" t="str">
        <f>IF(Values_Entered,A255+1,"")</f>
        <v/>
      </c>
      <c r="B256" s="24" t="str">
        <f t="shared" si="24"/>
        <v/>
      </c>
      <c r="C256" s="25" t="str">
        <f t="shared" si="28"/>
        <v/>
      </c>
      <c r="D256" s="25" t="str">
        <f t="shared" si="31"/>
        <v/>
      </c>
      <c r="E256" s="26" t="e">
        <f t="shared" si="25"/>
        <v>#VALUE!</v>
      </c>
      <c r="F256" s="25" t="e">
        <f t="shared" si="26"/>
        <v>#VALUE!</v>
      </c>
      <c r="G256" s="25" t="str">
        <f t="shared" si="29"/>
        <v/>
      </c>
      <c r="H256" s="25" t="str">
        <f t="shared" si="30"/>
        <v/>
      </c>
      <c r="I256" s="25" t="e">
        <f t="shared" si="27"/>
        <v>#VALUE!</v>
      </c>
      <c r="J256" s="25">
        <f>SUM($H$14:$H256)</f>
        <v>0</v>
      </c>
      <c r="K256" s="20"/>
      <c r="L256" s="20"/>
    </row>
    <row r="257" spans="1:12" x14ac:dyDescent="0.25">
      <c r="A257" s="23" t="str">
        <f>IF(Values_Entered,A256+1,"")</f>
        <v/>
      </c>
      <c r="B257" s="24" t="str">
        <f t="shared" si="24"/>
        <v/>
      </c>
      <c r="C257" s="25" t="str">
        <f t="shared" si="28"/>
        <v/>
      </c>
      <c r="D257" s="25" t="str">
        <f t="shared" si="31"/>
        <v/>
      </c>
      <c r="E257" s="26" t="e">
        <f t="shared" si="25"/>
        <v>#VALUE!</v>
      </c>
      <c r="F257" s="25" t="e">
        <f t="shared" si="26"/>
        <v>#VALUE!</v>
      </c>
      <c r="G257" s="25" t="str">
        <f t="shared" si="29"/>
        <v/>
      </c>
      <c r="H257" s="25" t="str">
        <f t="shared" si="30"/>
        <v/>
      </c>
      <c r="I257" s="25" t="e">
        <f t="shared" si="27"/>
        <v>#VALUE!</v>
      </c>
      <c r="J257" s="25">
        <f>SUM($H$14:$H257)</f>
        <v>0</v>
      </c>
      <c r="K257" s="20"/>
      <c r="L257" s="20"/>
    </row>
    <row r="258" spans="1:12" x14ac:dyDescent="0.25">
      <c r="A258" s="23" t="str">
        <f>IF(Values_Entered,A257+1,"")</f>
        <v/>
      </c>
      <c r="B258" s="24" t="str">
        <f t="shared" si="24"/>
        <v/>
      </c>
      <c r="C258" s="25" t="str">
        <f t="shared" si="28"/>
        <v/>
      </c>
      <c r="D258" s="25" t="str">
        <f t="shared" si="31"/>
        <v/>
      </c>
      <c r="E258" s="26" t="e">
        <f t="shared" si="25"/>
        <v>#VALUE!</v>
      </c>
      <c r="F258" s="25" t="e">
        <f t="shared" si="26"/>
        <v>#VALUE!</v>
      </c>
      <c r="G258" s="25" t="str">
        <f t="shared" si="29"/>
        <v/>
      </c>
      <c r="H258" s="25" t="str">
        <f t="shared" si="30"/>
        <v/>
      </c>
      <c r="I258" s="25" t="e">
        <f t="shared" si="27"/>
        <v>#VALUE!</v>
      </c>
      <c r="J258" s="25">
        <f>SUM($H$14:$H258)</f>
        <v>0</v>
      </c>
      <c r="K258" s="20"/>
      <c r="L258" s="20"/>
    </row>
    <row r="259" spans="1:12" x14ac:dyDescent="0.25">
      <c r="A259" s="23" t="str">
        <f>IF(Values_Entered,A258+1,"")</f>
        <v/>
      </c>
      <c r="B259" s="24" t="str">
        <f t="shared" si="24"/>
        <v/>
      </c>
      <c r="C259" s="25" t="str">
        <f t="shared" si="28"/>
        <v/>
      </c>
      <c r="D259" s="25" t="str">
        <f t="shared" si="31"/>
        <v/>
      </c>
      <c r="E259" s="26" t="e">
        <f t="shared" si="25"/>
        <v>#VALUE!</v>
      </c>
      <c r="F259" s="25" t="e">
        <f t="shared" si="26"/>
        <v>#VALUE!</v>
      </c>
      <c r="G259" s="25" t="str">
        <f t="shared" si="29"/>
        <v/>
      </c>
      <c r="H259" s="25" t="str">
        <f t="shared" si="30"/>
        <v/>
      </c>
      <c r="I259" s="25" t="e">
        <f t="shared" si="27"/>
        <v>#VALUE!</v>
      </c>
      <c r="J259" s="25">
        <f>SUM($H$14:$H259)</f>
        <v>0</v>
      </c>
      <c r="K259" s="20"/>
      <c r="L259" s="20"/>
    </row>
    <row r="260" spans="1:12" x14ac:dyDescent="0.25">
      <c r="A260" s="23" t="str">
        <f>IF(Values_Entered,A259+1,"")</f>
        <v/>
      </c>
      <c r="B260" s="24" t="str">
        <f t="shared" si="24"/>
        <v/>
      </c>
      <c r="C260" s="25" t="str">
        <f t="shared" si="28"/>
        <v/>
      </c>
      <c r="D260" s="25" t="str">
        <f t="shared" si="31"/>
        <v/>
      </c>
      <c r="E260" s="26" t="e">
        <f t="shared" si="25"/>
        <v>#VALUE!</v>
      </c>
      <c r="F260" s="25" t="e">
        <f t="shared" si="26"/>
        <v>#VALUE!</v>
      </c>
      <c r="G260" s="25" t="str">
        <f t="shared" si="29"/>
        <v/>
      </c>
      <c r="H260" s="25" t="str">
        <f t="shared" si="30"/>
        <v/>
      </c>
      <c r="I260" s="25" t="e">
        <f t="shared" si="27"/>
        <v>#VALUE!</v>
      </c>
      <c r="J260" s="25">
        <f>SUM($H$14:$H260)</f>
        <v>0</v>
      </c>
      <c r="K260" s="20"/>
      <c r="L260" s="20"/>
    </row>
    <row r="261" spans="1:12" x14ac:dyDescent="0.25">
      <c r="A261" s="23" t="str">
        <f>IF(Values_Entered,A260+1,"")</f>
        <v/>
      </c>
      <c r="B261" s="24" t="str">
        <f t="shared" si="24"/>
        <v/>
      </c>
      <c r="C261" s="25" t="str">
        <f t="shared" si="28"/>
        <v/>
      </c>
      <c r="D261" s="25" t="str">
        <f t="shared" si="31"/>
        <v/>
      </c>
      <c r="E261" s="26" t="e">
        <f t="shared" si="25"/>
        <v>#VALUE!</v>
      </c>
      <c r="F261" s="25" t="e">
        <f t="shared" si="26"/>
        <v>#VALUE!</v>
      </c>
      <c r="G261" s="25" t="str">
        <f t="shared" si="29"/>
        <v/>
      </c>
      <c r="H261" s="25" t="str">
        <f t="shared" si="30"/>
        <v/>
      </c>
      <c r="I261" s="25" t="e">
        <f t="shared" si="27"/>
        <v>#VALUE!</v>
      </c>
      <c r="J261" s="25">
        <f>SUM($H$14:$H261)</f>
        <v>0</v>
      </c>
      <c r="K261" s="20"/>
      <c r="L261" s="20"/>
    </row>
    <row r="262" spans="1:12" x14ac:dyDescent="0.25">
      <c r="A262" s="23" t="str">
        <f>IF(Values_Entered,A261+1,"")</f>
        <v/>
      </c>
      <c r="B262" s="24" t="str">
        <f t="shared" si="24"/>
        <v/>
      </c>
      <c r="C262" s="25" t="str">
        <f t="shared" si="28"/>
        <v/>
      </c>
      <c r="D262" s="25" t="str">
        <f t="shared" si="31"/>
        <v/>
      </c>
      <c r="E262" s="26" t="e">
        <f t="shared" si="25"/>
        <v>#VALUE!</v>
      </c>
      <c r="F262" s="25" t="e">
        <f t="shared" si="26"/>
        <v>#VALUE!</v>
      </c>
      <c r="G262" s="25" t="str">
        <f t="shared" si="29"/>
        <v/>
      </c>
      <c r="H262" s="25" t="str">
        <f t="shared" si="30"/>
        <v/>
      </c>
      <c r="I262" s="25" t="e">
        <f t="shared" si="27"/>
        <v>#VALUE!</v>
      </c>
      <c r="J262" s="25">
        <f>SUM($H$14:$H262)</f>
        <v>0</v>
      </c>
      <c r="K262" s="20"/>
      <c r="L262" s="20"/>
    </row>
    <row r="263" spans="1:12" x14ac:dyDescent="0.25">
      <c r="A263" s="23" t="str">
        <f>IF(Values_Entered,A262+1,"")</f>
        <v/>
      </c>
      <c r="B263" s="24" t="str">
        <f t="shared" si="24"/>
        <v/>
      </c>
      <c r="C263" s="25" t="str">
        <f t="shared" si="28"/>
        <v/>
      </c>
      <c r="D263" s="25" t="str">
        <f t="shared" si="31"/>
        <v/>
      </c>
      <c r="E263" s="26" t="e">
        <f t="shared" si="25"/>
        <v>#VALUE!</v>
      </c>
      <c r="F263" s="25" t="e">
        <f t="shared" si="26"/>
        <v>#VALUE!</v>
      </c>
      <c r="G263" s="25" t="str">
        <f t="shared" si="29"/>
        <v/>
      </c>
      <c r="H263" s="25" t="str">
        <f t="shared" si="30"/>
        <v/>
      </c>
      <c r="I263" s="25" t="e">
        <f t="shared" si="27"/>
        <v>#VALUE!</v>
      </c>
      <c r="J263" s="25">
        <f>SUM($H$14:$H263)</f>
        <v>0</v>
      </c>
      <c r="K263" s="20"/>
      <c r="L263" s="20"/>
    </row>
    <row r="264" spans="1:12" x14ac:dyDescent="0.25">
      <c r="A264" s="23" t="str">
        <f>IF(Values_Entered,A263+1,"")</f>
        <v/>
      </c>
      <c r="B264" s="24" t="str">
        <f t="shared" si="24"/>
        <v/>
      </c>
      <c r="C264" s="25" t="str">
        <f t="shared" si="28"/>
        <v/>
      </c>
      <c r="D264" s="25" t="str">
        <f t="shared" si="31"/>
        <v/>
      </c>
      <c r="E264" s="26" t="e">
        <f t="shared" si="25"/>
        <v>#VALUE!</v>
      </c>
      <c r="F264" s="25" t="e">
        <f t="shared" si="26"/>
        <v>#VALUE!</v>
      </c>
      <c r="G264" s="25" t="str">
        <f t="shared" si="29"/>
        <v/>
      </c>
      <c r="H264" s="25" t="str">
        <f t="shared" si="30"/>
        <v/>
      </c>
      <c r="I264" s="25" t="e">
        <f t="shared" si="27"/>
        <v>#VALUE!</v>
      </c>
      <c r="J264" s="25">
        <f>SUM($H$14:$H264)</f>
        <v>0</v>
      </c>
      <c r="K264" s="20"/>
      <c r="L264" s="20"/>
    </row>
    <row r="265" spans="1:12" x14ac:dyDescent="0.25">
      <c r="A265" s="23" t="str">
        <f>IF(Values_Entered,A264+1,"")</f>
        <v/>
      </c>
      <c r="B265" s="24" t="str">
        <f t="shared" si="24"/>
        <v/>
      </c>
      <c r="C265" s="25" t="str">
        <f t="shared" si="28"/>
        <v/>
      </c>
      <c r="D265" s="25" t="str">
        <f t="shared" si="31"/>
        <v/>
      </c>
      <c r="E265" s="26" t="e">
        <f t="shared" si="25"/>
        <v>#VALUE!</v>
      </c>
      <c r="F265" s="25" t="e">
        <f t="shared" si="26"/>
        <v>#VALUE!</v>
      </c>
      <c r="G265" s="25" t="str">
        <f t="shared" si="29"/>
        <v/>
      </c>
      <c r="H265" s="25" t="str">
        <f t="shared" si="30"/>
        <v/>
      </c>
      <c r="I265" s="25" t="e">
        <f t="shared" si="27"/>
        <v>#VALUE!</v>
      </c>
      <c r="J265" s="25">
        <f>SUM($H$14:$H265)</f>
        <v>0</v>
      </c>
      <c r="K265" s="20"/>
      <c r="L265" s="20"/>
    </row>
    <row r="266" spans="1:12" x14ac:dyDescent="0.25">
      <c r="A266" s="23" t="str">
        <f>IF(Values_Entered,A265+1,"")</f>
        <v/>
      </c>
      <c r="B266" s="24" t="str">
        <f t="shared" si="24"/>
        <v/>
      </c>
      <c r="C266" s="25" t="str">
        <f t="shared" si="28"/>
        <v/>
      </c>
      <c r="D266" s="25" t="str">
        <f t="shared" si="31"/>
        <v/>
      </c>
      <c r="E266" s="26" t="e">
        <f t="shared" si="25"/>
        <v>#VALUE!</v>
      </c>
      <c r="F266" s="25" t="e">
        <f t="shared" si="26"/>
        <v>#VALUE!</v>
      </c>
      <c r="G266" s="25" t="str">
        <f t="shared" si="29"/>
        <v/>
      </c>
      <c r="H266" s="25" t="str">
        <f t="shared" si="30"/>
        <v/>
      </c>
      <c r="I266" s="25" t="e">
        <f t="shared" si="27"/>
        <v>#VALUE!</v>
      </c>
      <c r="J266" s="25">
        <f>SUM($H$14:$H266)</f>
        <v>0</v>
      </c>
      <c r="K266" s="20"/>
      <c r="L266" s="20"/>
    </row>
    <row r="267" spans="1:12" x14ac:dyDescent="0.25">
      <c r="A267" s="23" t="str">
        <f>IF(Values_Entered,A266+1,"")</f>
        <v/>
      </c>
      <c r="B267" s="24" t="str">
        <f t="shared" si="24"/>
        <v/>
      </c>
      <c r="C267" s="25" t="str">
        <f t="shared" si="28"/>
        <v/>
      </c>
      <c r="D267" s="25" t="str">
        <f t="shared" si="31"/>
        <v/>
      </c>
      <c r="E267" s="26" t="e">
        <f t="shared" si="25"/>
        <v>#VALUE!</v>
      </c>
      <c r="F267" s="25" t="e">
        <f t="shared" si="26"/>
        <v>#VALUE!</v>
      </c>
      <c r="G267" s="25" t="str">
        <f t="shared" si="29"/>
        <v/>
      </c>
      <c r="H267" s="25" t="str">
        <f t="shared" si="30"/>
        <v/>
      </c>
      <c r="I267" s="25" t="e">
        <f t="shared" si="27"/>
        <v>#VALUE!</v>
      </c>
      <c r="J267" s="25">
        <f>SUM($H$14:$H267)</f>
        <v>0</v>
      </c>
      <c r="K267" s="20"/>
      <c r="L267" s="20"/>
    </row>
    <row r="268" spans="1:12" x14ac:dyDescent="0.25">
      <c r="A268" s="23" t="str">
        <f>IF(Values_Entered,A267+1,"")</f>
        <v/>
      </c>
      <c r="B268" s="24" t="str">
        <f t="shared" si="24"/>
        <v/>
      </c>
      <c r="C268" s="25" t="str">
        <f t="shared" si="28"/>
        <v/>
      </c>
      <c r="D268" s="25" t="str">
        <f t="shared" si="31"/>
        <v/>
      </c>
      <c r="E268" s="26" t="e">
        <f t="shared" si="25"/>
        <v>#VALUE!</v>
      </c>
      <c r="F268" s="25" t="e">
        <f t="shared" si="26"/>
        <v>#VALUE!</v>
      </c>
      <c r="G268" s="25" t="str">
        <f t="shared" si="29"/>
        <v/>
      </c>
      <c r="H268" s="25" t="str">
        <f t="shared" si="30"/>
        <v/>
      </c>
      <c r="I268" s="25" t="e">
        <f t="shared" si="27"/>
        <v>#VALUE!</v>
      </c>
      <c r="J268" s="25">
        <f>SUM($H$14:$H268)</f>
        <v>0</v>
      </c>
      <c r="K268" s="20"/>
      <c r="L268" s="20"/>
    </row>
    <row r="269" spans="1:12" x14ac:dyDescent="0.25">
      <c r="A269" s="23" t="str">
        <f>IF(Values_Entered,A268+1,"")</f>
        <v/>
      </c>
      <c r="B269" s="24" t="str">
        <f t="shared" si="24"/>
        <v/>
      </c>
      <c r="C269" s="25" t="str">
        <f t="shared" si="28"/>
        <v/>
      </c>
      <c r="D269" s="25" t="str">
        <f t="shared" si="31"/>
        <v/>
      </c>
      <c r="E269" s="26" t="e">
        <f t="shared" si="25"/>
        <v>#VALUE!</v>
      </c>
      <c r="F269" s="25" t="e">
        <f t="shared" si="26"/>
        <v>#VALUE!</v>
      </c>
      <c r="G269" s="25" t="str">
        <f t="shared" si="29"/>
        <v/>
      </c>
      <c r="H269" s="25" t="str">
        <f t="shared" si="30"/>
        <v/>
      </c>
      <c r="I269" s="25" t="e">
        <f t="shared" si="27"/>
        <v>#VALUE!</v>
      </c>
      <c r="J269" s="25">
        <f>SUM($H$14:$H269)</f>
        <v>0</v>
      </c>
      <c r="K269" s="20"/>
      <c r="L269" s="20"/>
    </row>
    <row r="270" spans="1:12" x14ac:dyDescent="0.25">
      <c r="A270" s="23" t="str">
        <f>IF(Values_Entered,A269+1,"")</f>
        <v/>
      </c>
      <c r="B270" s="24" t="str">
        <f t="shared" ref="B270:B333" si="32">IF(Pay_Num&lt;&gt;"",DATE(YEAR(Loan_Start),MONTH(Loan_Start)+(Pay_Num)*12/Num_Pmt_Per_Year,DAY(Loan_Start)),"")</f>
        <v/>
      </c>
      <c r="C270" s="25" t="str">
        <f t="shared" si="28"/>
        <v/>
      </c>
      <c r="D270" s="25" t="str">
        <f t="shared" si="31"/>
        <v/>
      </c>
      <c r="E270" s="26" t="e">
        <f t="shared" ref="E270:E333" si="33">IF(AND(Pay_Num&lt;&gt;"",Sched_Pay+Scheduled_Extra_Payments&lt;Beg_Bal),Scheduled_Extra_Payments,IF(AND(Pay_Num&lt;&gt;"",Beg_Bal-Sched_Pay&gt;0),Beg_Bal-Sched_Pay,IF(Pay_Num&lt;&gt;"",0,"")))</f>
        <v>#VALUE!</v>
      </c>
      <c r="F270" s="25" t="e">
        <f t="shared" ref="F270:F333" si="34">IF(AND(Pay_Num&lt;&gt;"",Sched_Pay+Extra_Pay&lt;Beg_Bal),Sched_Pay+Extra_Pay,IF(Pay_Num&lt;&gt;"",Beg_Bal,""))</f>
        <v>#VALUE!</v>
      </c>
      <c r="G270" s="25" t="str">
        <f t="shared" si="29"/>
        <v/>
      </c>
      <c r="H270" s="25" t="str">
        <f t="shared" si="30"/>
        <v/>
      </c>
      <c r="I270" s="25" t="e">
        <f t="shared" ref="I270:I333" si="35">IF(AND(Pay_Num&lt;&gt;"",Sched_Pay+Extra_Pay&lt;Beg_Bal),Beg_Bal-Princ,IF(Pay_Num&lt;&gt;"",0,""))</f>
        <v>#VALUE!</v>
      </c>
      <c r="J270" s="25">
        <f>SUM($H$14:$H270)</f>
        <v>0</v>
      </c>
      <c r="K270" s="20"/>
      <c r="L270" s="20"/>
    </row>
    <row r="271" spans="1:12" x14ac:dyDescent="0.25">
      <c r="A271" s="23" t="str">
        <f>IF(Values_Entered,A270+1,"")</f>
        <v/>
      </c>
      <c r="B271" s="24" t="str">
        <f t="shared" si="32"/>
        <v/>
      </c>
      <c r="C271" s="25" t="str">
        <f t="shared" ref="C271:C334" si="36">IF(Pay_Num&lt;&gt;"",I270,"")</f>
        <v/>
      </c>
      <c r="D271" s="25" t="str">
        <f t="shared" si="31"/>
        <v/>
      </c>
      <c r="E271" s="26" t="e">
        <f t="shared" si="33"/>
        <v>#VALUE!</v>
      </c>
      <c r="F271" s="25" t="e">
        <f t="shared" si="34"/>
        <v>#VALUE!</v>
      </c>
      <c r="G271" s="25" t="str">
        <f t="shared" ref="G271:G334" si="37">IF(Pay_Num&lt;&gt;"",Total_Pay-Int,"")</f>
        <v/>
      </c>
      <c r="H271" s="25" t="str">
        <f t="shared" ref="H271:H334" si="38">IF(Pay_Num&lt;&gt;"",Beg_Bal*Interest_Rate/Num_Pmt_Per_Year,"")</f>
        <v/>
      </c>
      <c r="I271" s="25" t="e">
        <f t="shared" si="35"/>
        <v>#VALUE!</v>
      </c>
      <c r="J271" s="25">
        <f>SUM($H$14:$H271)</f>
        <v>0</v>
      </c>
      <c r="K271" s="20"/>
      <c r="L271" s="20"/>
    </row>
    <row r="272" spans="1:12" x14ac:dyDescent="0.25">
      <c r="A272" s="23" t="str">
        <f>IF(Values_Entered,A271+1,"")</f>
        <v/>
      </c>
      <c r="B272" s="24" t="str">
        <f t="shared" si="32"/>
        <v/>
      </c>
      <c r="C272" s="25" t="str">
        <f t="shared" si="36"/>
        <v/>
      </c>
      <c r="D272" s="25" t="str">
        <f t="shared" ref="D272:D335" si="39">IF(Pay_Num&lt;&gt;"",Scheduled_Monthly_Payment,"")</f>
        <v/>
      </c>
      <c r="E272" s="26" t="e">
        <f t="shared" si="33"/>
        <v>#VALUE!</v>
      </c>
      <c r="F272" s="25" t="e">
        <f t="shared" si="34"/>
        <v>#VALUE!</v>
      </c>
      <c r="G272" s="25" t="str">
        <f t="shared" si="37"/>
        <v/>
      </c>
      <c r="H272" s="25" t="str">
        <f t="shared" si="38"/>
        <v/>
      </c>
      <c r="I272" s="25" t="e">
        <f t="shared" si="35"/>
        <v>#VALUE!</v>
      </c>
      <c r="J272" s="25">
        <f>SUM($H$14:$H272)</f>
        <v>0</v>
      </c>
      <c r="K272" s="20"/>
      <c r="L272" s="20"/>
    </row>
    <row r="273" spans="1:12" x14ac:dyDescent="0.25">
      <c r="A273" s="23" t="str">
        <f>IF(Values_Entered,A272+1,"")</f>
        <v/>
      </c>
      <c r="B273" s="24" t="str">
        <f t="shared" si="32"/>
        <v/>
      </c>
      <c r="C273" s="25" t="str">
        <f t="shared" si="36"/>
        <v/>
      </c>
      <c r="D273" s="25" t="str">
        <f t="shared" si="39"/>
        <v/>
      </c>
      <c r="E273" s="26" t="e">
        <f t="shared" si="33"/>
        <v>#VALUE!</v>
      </c>
      <c r="F273" s="25" t="e">
        <f t="shared" si="34"/>
        <v>#VALUE!</v>
      </c>
      <c r="G273" s="25" t="str">
        <f t="shared" si="37"/>
        <v/>
      </c>
      <c r="H273" s="25" t="str">
        <f t="shared" si="38"/>
        <v/>
      </c>
      <c r="I273" s="25" t="e">
        <f t="shared" si="35"/>
        <v>#VALUE!</v>
      </c>
      <c r="J273" s="25">
        <f>SUM($H$14:$H273)</f>
        <v>0</v>
      </c>
      <c r="K273" s="20"/>
      <c r="L273" s="20"/>
    </row>
    <row r="274" spans="1:12" x14ac:dyDescent="0.25">
      <c r="A274" s="23" t="str">
        <f>IF(Values_Entered,A273+1,"")</f>
        <v/>
      </c>
      <c r="B274" s="24" t="str">
        <f t="shared" si="32"/>
        <v/>
      </c>
      <c r="C274" s="25" t="str">
        <f t="shared" si="36"/>
        <v/>
      </c>
      <c r="D274" s="25" t="str">
        <f t="shared" si="39"/>
        <v/>
      </c>
      <c r="E274" s="26" t="e">
        <f t="shared" si="33"/>
        <v>#VALUE!</v>
      </c>
      <c r="F274" s="25" t="e">
        <f t="shared" si="34"/>
        <v>#VALUE!</v>
      </c>
      <c r="G274" s="25" t="str">
        <f t="shared" si="37"/>
        <v/>
      </c>
      <c r="H274" s="25" t="str">
        <f t="shared" si="38"/>
        <v/>
      </c>
      <c r="I274" s="25" t="e">
        <f t="shared" si="35"/>
        <v>#VALUE!</v>
      </c>
      <c r="J274" s="25">
        <f>SUM($H$14:$H274)</f>
        <v>0</v>
      </c>
      <c r="K274" s="20"/>
      <c r="L274" s="20"/>
    </row>
    <row r="275" spans="1:12" x14ac:dyDescent="0.25">
      <c r="A275" s="23" t="str">
        <f>IF(Values_Entered,A274+1,"")</f>
        <v/>
      </c>
      <c r="B275" s="24" t="str">
        <f t="shared" si="32"/>
        <v/>
      </c>
      <c r="C275" s="25" t="str">
        <f t="shared" si="36"/>
        <v/>
      </c>
      <c r="D275" s="25" t="str">
        <f t="shared" si="39"/>
        <v/>
      </c>
      <c r="E275" s="26" t="e">
        <f t="shared" si="33"/>
        <v>#VALUE!</v>
      </c>
      <c r="F275" s="25" t="e">
        <f t="shared" si="34"/>
        <v>#VALUE!</v>
      </c>
      <c r="G275" s="25" t="str">
        <f t="shared" si="37"/>
        <v/>
      </c>
      <c r="H275" s="25" t="str">
        <f t="shared" si="38"/>
        <v/>
      </c>
      <c r="I275" s="25" t="e">
        <f t="shared" si="35"/>
        <v>#VALUE!</v>
      </c>
      <c r="J275" s="25">
        <f>SUM($H$14:$H275)</f>
        <v>0</v>
      </c>
      <c r="K275" s="20"/>
      <c r="L275" s="20"/>
    </row>
    <row r="276" spans="1:12" x14ac:dyDescent="0.25">
      <c r="A276" s="23" t="str">
        <f>IF(Values_Entered,A275+1,"")</f>
        <v/>
      </c>
      <c r="B276" s="24" t="str">
        <f t="shared" si="32"/>
        <v/>
      </c>
      <c r="C276" s="25" t="str">
        <f t="shared" si="36"/>
        <v/>
      </c>
      <c r="D276" s="25" t="str">
        <f t="shared" si="39"/>
        <v/>
      </c>
      <c r="E276" s="26" t="e">
        <f t="shared" si="33"/>
        <v>#VALUE!</v>
      </c>
      <c r="F276" s="25" t="e">
        <f t="shared" si="34"/>
        <v>#VALUE!</v>
      </c>
      <c r="G276" s="25" t="str">
        <f t="shared" si="37"/>
        <v/>
      </c>
      <c r="H276" s="25" t="str">
        <f t="shared" si="38"/>
        <v/>
      </c>
      <c r="I276" s="25" t="e">
        <f t="shared" si="35"/>
        <v>#VALUE!</v>
      </c>
      <c r="J276" s="25">
        <f>SUM($H$14:$H276)</f>
        <v>0</v>
      </c>
      <c r="K276" s="20"/>
      <c r="L276" s="20"/>
    </row>
    <row r="277" spans="1:12" x14ac:dyDescent="0.25">
      <c r="A277" s="23" t="str">
        <f>IF(Values_Entered,A276+1,"")</f>
        <v/>
      </c>
      <c r="B277" s="24" t="str">
        <f t="shared" si="32"/>
        <v/>
      </c>
      <c r="C277" s="25" t="str">
        <f t="shared" si="36"/>
        <v/>
      </c>
      <c r="D277" s="25" t="str">
        <f t="shared" si="39"/>
        <v/>
      </c>
      <c r="E277" s="26" t="e">
        <f t="shared" si="33"/>
        <v>#VALUE!</v>
      </c>
      <c r="F277" s="25" t="e">
        <f t="shared" si="34"/>
        <v>#VALUE!</v>
      </c>
      <c r="G277" s="25" t="str">
        <f t="shared" si="37"/>
        <v/>
      </c>
      <c r="H277" s="25" t="str">
        <f t="shared" si="38"/>
        <v/>
      </c>
      <c r="I277" s="25" t="e">
        <f t="shared" si="35"/>
        <v>#VALUE!</v>
      </c>
      <c r="J277" s="25">
        <f>SUM($H$14:$H277)</f>
        <v>0</v>
      </c>
      <c r="K277" s="20"/>
      <c r="L277" s="20"/>
    </row>
    <row r="278" spans="1:12" x14ac:dyDescent="0.25">
      <c r="A278" s="23" t="str">
        <f>IF(Values_Entered,A277+1,"")</f>
        <v/>
      </c>
      <c r="B278" s="24" t="str">
        <f t="shared" si="32"/>
        <v/>
      </c>
      <c r="C278" s="25" t="str">
        <f t="shared" si="36"/>
        <v/>
      </c>
      <c r="D278" s="25" t="str">
        <f t="shared" si="39"/>
        <v/>
      </c>
      <c r="E278" s="26" t="e">
        <f t="shared" si="33"/>
        <v>#VALUE!</v>
      </c>
      <c r="F278" s="25" t="e">
        <f t="shared" si="34"/>
        <v>#VALUE!</v>
      </c>
      <c r="G278" s="25" t="str">
        <f t="shared" si="37"/>
        <v/>
      </c>
      <c r="H278" s="25" t="str">
        <f t="shared" si="38"/>
        <v/>
      </c>
      <c r="I278" s="25" t="e">
        <f t="shared" si="35"/>
        <v>#VALUE!</v>
      </c>
      <c r="J278" s="25">
        <f>SUM($H$14:$H278)</f>
        <v>0</v>
      </c>
      <c r="K278" s="20"/>
      <c r="L278" s="20"/>
    </row>
    <row r="279" spans="1:12" x14ac:dyDescent="0.25">
      <c r="A279" s="23" t="str">
        <f>IF(Values_Entered,A278+1,"")</f>
        <v/>
      </c>
      <c r="B279" s="24" t="str">
        <f t="shared" si="32"/>
        <v/>
      </c>
      <c r="C279" s="25" t="str">
        <f t="shared" si="36"/>
        <v/>
      </c>
      <c r="D279" s="25" t="str">
        <f t="shared" si="39"/>
        <v/>
      </c>
      <c r="E279" s="26" t="e">
        <f t="shared" si="33"/>
        <v>#VALUE!</v>
      </c>
      <c r="F279" s="25" t="e">
        <f t="shared" si="34"/>
        <v>#VALUE!</v>
      </c>
      <c r="G279" s="25" t="str">
        <f t="shared" si="37"/>
        <v/>
      </c>
      <c r="H279" s="25" t="str">
        <f t="shared" si="38"/>
        <v/>
      </c>
      <c r="I279" s="25" t="e">
        <f t="shared" si="35"/>
        <v>#VALUE!</v>
      </c>
      <c r="J279" s="25">
        <f>SUM($H$14:$H279)</f>
        <v>0</v>
      </c>
      <c r="K279" s="20"/>
      <c r="L279" s="20"/>
    </row>
    <row r="280" spans="1:12" x14ac:dyDescent="0.25">
      <c r="A280" s="23" t="str">
        <f>IF(Values_Entered,A279+1,"")</f>
        <v/>
      </c>
      <c r="B280" s="24" t="str">
        <f t="shared" si="32"/>
        <v/>
      </c>
      <c r="C280" s="25" t="str">
        <f t="shared" si="36"/>
        <v/>
      </c>
      <c r="D280" s="25" t="str">
        <f t="shared" si="39"/>
        <v/>
      </c>
      <c r="E280" s="26" t="e">
        <f t="shared" si="33"/>
        <v>#VALUE!</v>
      </c>
      <c r="F280" s="25" t="e">
        <f t="shared" si="34"/>
        <v>#VALUE!</v>
      </c>
      <c r="G280" s="25" t="str">
        <f t="shared" si="37"/>
        <v/>
      </c>
      <c r="H280" s="25" t="str">
        <f t="shared" si="38"/>
        <v/>
      </c>
      <c r="I280" s="25" t="e">
        <f t="shared" si="35"/>
        <v>#VALUE!</v>
      </c>
      <c r="J280" s="25">
        <f>SUM($H$14:$H280)</f>
        <v>0</v>
      </c>
      <c r="K280" s="20"/>
      <c r="L280" s="20"/>
    </row>
    <row r="281" spans="1:12" x14ac:dyDescent="0.25">
      <c r="A281" s="23" t="str">
        <f>IF(Values_Entered,A280+1,"")</f>
        <v/>
      </c>
      <c r="B281" s="24" t="str">
        <f t="shared" si="32"/>
        <v/>
      </c>
      <c r="C281" s="25" t="str">
        <f t="shared" si="36"/>
        <v/>
      </c>
      <c r="D281" s="25" t="str">
        <f t="shared" si="39"/>
        <v/>
      </c>
      <c r="E281" s="26" t="e">
        <f t="shared" si="33"/>
        <v>#VALUE!</v>
      </c>
      <c r="F281" s="25" t="e">
        <f t="shared" si="34"/>
        <v>#VALUE!</v>
      </c>
      <c r="G281" s="25" t="str">
        <f t="shared" si="37"/>
        <v/>
      </c>
      <c r="H281" s="25" t="str">
        <f t="shared" si="38"/>
        <v/>
      </c>
      <c r="I281" s="25" t="e">
        <f t="shared" si="35"/>
        <v>#VALUE!</v>
      </c>
      <c r="J281" s="25">
        <f>SUM($H$14:$H281)</f>
        <v>0</v>
      </c>
      <c r="K281" s="20"/>
      <c r="L281" s="20"/>
    </row>
    <row r="282" spans="1:12" x14ac:dyDescent="0.25">
      <c r="A282" s="23" t="str">
        <f>IF(Values_Entered,A281+1,"")</f>
        <v/>
      </c>
      <c r="B282" s="24" t="str">
        <f t="shared" si="32"/>
        <v/>
      </c>
      <c r="C282" s="25" t="str">
        <f t="shared" si="36"/>
        <v/>
      </c>
      <c r="D282" s="25" t="str">
        <f t="shared" si="39"/>
        <v/>
      </c>
      <c r="E282" s="26" t="e">
        <f t="shared" si="33"/>
        <v>#VALUE!</v>
      </c>
      <c r="F282" s="25" t="e">
        <f t="shared" si="34"/>
        <v>#VALUE!</v>
      </c>
      <c r="G282" s="25" t="str">
        <f t="shared" si="37"/>
        <v/>
      </c>
      <c r="H282" s="25" t="str">
        <f t="shared" si="38"/>
        <v/>
      </c>
      <c r="I282" s="25" t="e">
        <f t="shared" si="35"/>
        <v>#VALUE!</v>
      </c>
      <c r="J282" s="25">
        <f>SUM($H$14:$H282)</f>
        <v>0</v>
      </c>
      <c r="K282" s="20"/>
      <c r="L282" s="20"/>
    </row>
    <row r="283" spans="1:12" x14ac:dyDescent="0.25">
      <c r="A283" s="23" t="str">
        <f>IF(Values_Entered,A282+1,"")</f>
        <v/>
      </c>
      <c r="B283" s="24" t="str">
        <f t="shared" si="32"/>
        <v/>
      </c>
      <c r="C283" s="25" t="str">
        <f t="shared" si="36"/>
        <v/>
      </c>
      <c r="D283" s="25" t="str">
        <f t="shared" si="39"/>
        <v/>
      </c>
      <c r="E283" s="26" t="e">
        <f t="shared" si="33"/>
        <v>#VALUE!</v>
      </c>
      <c r="F283" s="25" t="e">
        <f t="shared" si="34"/>
        <v>#VALUE!</v>
      </c>
      <c r="G283" s="25" t="str">
        <f t="shared" si="37"/>
        <v/>
      </c>
      <c r="H283" s="25" t="str">
        <f t="shared" si="38"/>
        <v/>
      </c>
      <c r="I283" s="25" t="e">
        <f t="shared" si="35"/>
        <v>#VALUE!</v>
      </c>
      <c r="J283" s="25">
        <f>SUM($H$14:$H283)</f>
        <v>0</v>
      </c>
      <c r="K283" s="20"/>
      <c r="L283" s="20"/>
    </row>
    <row r="284" spans="1:12" x14ac:dyDescent="0.25">
      <c r="A284" s="23" t="str">
        <f>IF(Values_Entered,A283+1,"")</f>
        <v/>
      </c>
      <c r="B284" s="24" t="str">
        <f t="shared" si="32"/>
        <v/>
      </c>
      <c r="C284" s="25" t="str">
        <f t="shared" si="36"/>
        <v/>
      </c>
      <c r="D284" s="25" t="str">
        <f t="shared" si="39"/>
        <v/>
      </c>
      <c r="E284" s="26" t="e">
        <f t="shared" si="33"/>
        <v>#VALUE!</v>
      </c>
      <c r="F284" s="25" t="e">
        <f t="shared" si="34"/>
        <v>#VALUE!</v>
      </c>
      <c r="G284" s="25" t="str">
        <f t="shared" si="37"/>
        <v/>
      </c>
      <c r="H284" s="25" t="str">
        <f t="shared" si="38"/>
        <v/>
      </c>
      <c r="I284" s="25" t="e">
        <f t="shared" si="35"/>
        <v>#VALUE!</v>
      </c>
      <c r="J284" s="25">
        <f>SUM($H$14:$H284)</f>
        <v>0</v>
      </c>
      <c r="K284" s="20"/>
      <c r="L284" s="20"/>
    </row>
    <row r="285" spans="1:12" x14ac:dyDescent="0.25">
      <c r="A285" s="23" t="str">
        <f>IF(Values_Entered,A284+1,"")</f>
        <v/>
      </c>
      <c r="B285" s="24" t="str">
        <f t="shared" si="32"/>
        <v/>
      </c>
      <c r="C285" s="25" t="str">
        <f t="shared" si="36"/>
        <v/>
      </c>
      <c r="D285" s="25" t="str">
        <f t="shared" si="39"/>
        <v/>
      </c>
      <c r="E285" s="26" t="e">
        <f t="shared" si="33"/>
        <v>#VALUE!</v>
      </c>
      <c r="F285" s="25" t="e">
        <f t="shared" si="34"/>
        <v>#VALUE!</v>
      </c>
      <c r="G285" s="25" t="str">
        <f t="shared" si="37"/>
        <v/>
      </c>
      <c r="H285" s="25" t="str">
        <f t="shared" si="38"/>
        <v/>
      </c>
      <c r="I285" s="25" t="e">
        <f t="shared" si="35"/>
        <v>#VALUE!</v>
      </c>
      <c r="J285" s="25">
        <f>SUM($H$14:$H285)</f>
        <v>0</v>
      </c>
      <c r="K285" s="20"/>
      <c r="L285" s="20"/>
    </row>
    <row r="286" spans="1:12" x14ac:dyDescent="0.25">
      <c r="A286" s="23" t="str">
        <f>IF(Values_Entered,A285+1,"")</f>
        <v/>
      </c>
      <c r="B286" s="24" t="str">
        <f t="shared" si="32"/>
        <v/>
      </c>
      <c r="C286" s="25" t="str">
        <f t="shared" si="36"/>
        <v/>
      </c>
      <c r="D286" s="25" t="str">
        <f t="shared" si="39"/>
        <v/>
      </c>
      <c r="E286" s="26" t="e">
        <f t="shared" si="33"/>
        <v>#VALUE!</v>
      </c>
      <c r="F286" s="25" t="e">
        <f t="shared" si="34"/>
        <v>#VALUE!</v>
      </c>
      <c r="G286" s="25" t="str">
        <f t="shared" si="37"/>
        <v/>
      </c>
      <c r="H286" s="25" t="str">
        <f t="shared" si="38"/>
        <v/>
      </c>
      <c r="I286" s="25" t="e">
        <f t="shared" si="35"/>
        <v>#VALUE!</v>
      </c>
      <c r="J286" s="25">
        <f>SUM($H$14:$H286)</f>
        <v>0</v>
      </c>
      <c r="K286" s="20"/>
      <c r="L286" s="20"/>
    </row>
    <row r="287" spans="1:12" x14ac:dyDescent="0.25">
      <c r="A287" s="23" t="str">
        <f>IF(Values_Entered,A286+1,"")</f>
        <v/>
      </c>
      <c r="B287" s="24" t="str">
        <f t="shared" si="32"/>
        <v/>
      </c>
      <c r="C287" s="25" t="str">
        <f t="shared" si="36"/>
        <v/>
      </c>
      <c r="D287" s="25" t="str">
        <f t="shared" si="39"/>
        <v/>
      </c>
      <c r="E287" s="26" t="e">
        <f t="shared" si="33"/>
        <v>#VALUE!</v>
      </c>
      <c r="F287" s="25" t="e">
        <f t="shared" si="34"/>
        <v>#VALUE!</v>
      </c>
      <c r="G287" s="25" t="str">
        <f t="shared" si="37"/>
        <v/>
      </c>
      <c r="H287" s="25" t="str">
        <f t="shared" si="38"/>
        <v/>
      </c>
      <c r="I287" s="25" t="e">
        <f t="shared" si="35"/>
        <v>#VALUE!</v>
      </c>
      <c r="J287" s="25">
        <f>SUM($H$14:$H287)</f>
        <v>0</v>
      </c>
      <c r="K287" s="20"/>
      <c r="L287" s="20"/>
    </row>
    <row r="288" spans="1:12" x14ac:dyDescent="0.25">
      <c r="A288" s="23" t="str">
        <f>IF(Values_Entered,A287+1,"")</f>
        <v/>
      </c>
      <c r="B288" s="24" t="str">
        <f t="shared" si="32"/>
        <v/>
      </c>
      <c r="C288" s="25" t="str">
        <f t="shared" si="36"/>
        <v/>
      </c>
      <c r="D288" s="25" t="str">
        <f t="shared" si="39"/>
        <v/>
      </c>
      <c r="E288" s="26" t="e">
        <f t="shared" si="33"/>
        <v>#VALUE!</v>
      </c>
      <c r="F288" s="25" t="e">
        <f t="shared" si="34"/>
        <v>#VALUE!</v>
      </c>
      <c r="G288" s="25" t="str">
        <f t="shared" si="37"/>
        <v/>
      </c>
      <c r="H288" s="25" t="str">
        <f t="shared" si="38"/>
        <v/>
      </c>
      <c r="I288" s="25" t="e">
        <f t="shared" si="35"/>
        <v>#VALUE!</v>
      </c>
      <c r="J288" s="25">
        <f>SUM($H$14:$H288)</f>
        <v>0</v>
      </c>
      <c r="K288" s="20"/>
      <c r="L288" s="20"/>
    </row>
    <row r="289" spans="1:12" x14ac:dyDescent="0.25">
      <c r="A289" s="23" t="str">
        <f>IF(Values_Entered,A288+1,"")</f>
        <v/>
      </c>
      <c r="B289" s="24" t="str">
        <f t="shared" si="32"/>
        <v/>
      </c>
      <c r="C289" s="25" t="str">
        <f t="shared" si="36"/>
        <v/>
      </c>
      <c r="D289" s="25" t="str">
        <f t="shared" si="39"/>
        <v/>
      </c>
      <c r="E289" s="26" t="e">
        <f t="shared" si="33"/>
        <v>#VALUE!</v>
      </c>
      <c r="F289" s="25" t="e">
        <f t="shared" si="34"/>
        <v>#VALUE!</v>
      </c>
      <c r="G289" s="25" t="str">
        <f t="shared" si="37"/>
        <v/>
      </c>
      <c r="H289" s="25" t="str">
        <f t="shared" si="38"/>
        <v/>
      </c>
      <c r="I289" s="25" t="e">
        <f t="shared" si="35"/>
        <v>#VALUE!</v>
      </c>
      <c r="J289" s="25">
        <f>SUM($H$14:$H289)</f>
        <v>0</v>
      </c>
      <c r="K289" s="20"/>
      <c r="L289" s="20"/>
    </row>
    <row r="290" spans="1:12" x14ac:dyDescent="0.25">
      <c r="A290" s="23" t="str">
        <f>IF(Values_Entered,A289+1,"")</f>
        <v/>
      </c>
      <c r="B290" s="24" t="str">
        <f t="shared" si="32"/>
        <v/>
      </c>
      <c r="C290" s="25" t="str">
        <f t="shared" si="36"/>
        <v/>
      </c>
      <c r="D290" s="25" t="str">
        <f t="shared" si="39"/>
        <v/>
      </c>
      <c r="E290" s="26" t="e">
        <f t="shared" si="33"/>
        <v>#VALUE!</v>
      </c>
      <c r="F290" s="25" t="e">
        <f t="shared" si="34"/>
        <v>#VALUE!</v>
      </c>
      <c r="G290" s="25" t="str">
        <f t="shared" si="37"/>
        <v/>
      </c>
      <c r="H290" s="25" t="str">
        <f t="shared" si="38"/>
        <v/>
      </c>
      <c r="I290" s="25" t="e">
        <f t="shared" si="35"/>
        <v>#VALUE!</v>
      </c>
      <c r="J290" s="25">
        <f>SUM($H$14:$H290)</f>
        <v>0</v>
      </c>
      <c r="K290" s="20"/>
      <c r="L290" s="20"/>
    </row>
    <row r="291" spans="1:12" x14ac:dyDescent="0.25">
      <c r="A291" s="23" t="str">
        <f>IF(Values_Entered,A290+1,"")</f>
        <v/>
      </c>
      <c r="B291" s="24" t="str">
        <f t="shared" si="32"/>
        <v/>
      </c>
      <c r="C291" s="25" t="str">
        <f t="shared" si="36"/>
        <v/>
      </c>
      <c r="D291" s="25" t="str">
        <f t="shared" si="39"/>
        <v/>
      </c>
      <c r="E291" s="26" t="e">
        <f t="shared" si="33"/>
        <v>#VALUE!</v>
      </c>
      <c r="F291" s="25" t="e">
        <f t="shared" si="34"/>
        <v>#VALUE!</v>
      </c>
      <c r="G291" s="25" t="str">
        <f t="shared" si="37"/>
        <v/>
      </c>
      <c r="H291" s="25" t="str">
        <f t="shared" si="38"/>
        <v/>
      </c>
      <c r="I291" s="25" t="e">
        <f t="shared" si="35"/>
        <v>#VALUE!</v>
      </c>
      <c r="J291" s="25">
        <f>SUM($H$14:$H291)</f>
        <v>0</v>
      </c>
      <c r="K291" s="20"/>
      <c r="L291" s="20"/>
    </row>
    <row r="292" spans="1:12" x14ac:dyDescent="0.25">
      <c r="A292" s="23" t="str">
        <f>IF(Values_Entered,A291+1,"")</f>
        <v/>
      </c>
      <c r="B292" s="24" t="str">
        <f t="shared" si="32"/>
        <v/>
      </c>
      <c r="C292" s="25" t="str">
        <f t="shared" si="36"/>
        <v/>
      </c>
      <c r="D292" s="25" t="str">
        <f t="shared" si="39"/>
        <v/>
      </c>
      <c r="E292" s="26" t="e">
        <f t="shared" si="33"/>
        <v>#VALUE!</v>
      </c>
      <c r="F292" s="25" t="e">
        <f t="shared" si="34"/>
        <v>#VALUE!</v>
      </c>
      <c r="G292" s="25" t="str">
        <f t="shared" si="37"/>
        <v/>
      </c>
      <c r="H292" s="25" t="str">
        <f t="shared" si="38"/>
        <v/>
      </c>
      <c r="I292" s="25" t="e">
        <f t="shared" si="35"/>
        <v>#VALUE!</v>
      </c>
      <c r="J292" s="25">
        <f>SUM($H$14:$H292)</f>
        <v>0</v>
      </c>
      <c r="K292" s="20"/>
      <c r="L292" s="20"/>
    </row>
    <row r="293" spans="1:12" x14ac:dyDescent="0.25">
      <c r="A293" s="23" t="str">
        <f>IF(Values_Entered,A292+1,"")</f>
        <v/>
      </c>
      <c r="B293" s="24" t="str">
        <f t="shared" si="32"/>
        <v/>
      </c>
      <c r="C293" s="25" t="str">
        <f t="shared" si="36"/>
        <v/>
      </c>
      <c r="D293" s="25" t="str">
        <f t="shared" si="39"/>
        <v/>
      </c>
      <c r="E293" s="26" t="e">
        <f t="shared" si="33"/>
        <v>#VALUE!</v>
      </c>
      <c r="F293" s="25" t="e">
        <f t="shared" si="34"/>
        <v>#VALUE!</v>
      </c>
      <c r="G293" s="25" t="str">
        <f t="shared" si="37"/>
        <v/>
      </c>
      <c r="H293" s="25" t="str">
        <f t="shared" si="38"/>
        <v/>
      </c>
      <c r="I293" s="25" t="e">
        <f t="shared" si="35"/>
        <v>#VALUE!</v>
      </c>
      <c r="J293" s="25">
        <f>SUM($H$14:$H293)</f>
        <v>0</v>
      </c>
      <c r="K293" s="20"/>
      <c r="L293" s="20"/>
    </row>
    <row r="294" spans="1:12" x14ac:dyDescent="0.25">
      <c r="A294" s="23" t="str">
        <f>IF(Values_Entered,A293+1,"")</f>
        <v/>
      </c>
      <c r="B294" s="24" t="str">
        <f t="shared" si="32"/>
        <v/>
      </c>
      <c r="C294" s="25" t="str">
        <f t="shared" si="36"/>
        <v/>
      </c>
      <c r="D294" s="25" t="str">
        <f t="shared" si="39"/>
        <v/>
      </c>
      <c r="E294" s="26" t="e">
        <f t="shared" si="33"/>
        <v>#VALUE!</v>
      </c>
      <c r="F294" s="25" t="e">
        <f t="shared" si="34"/>
        <v>#VALUE!</v>
      </c>
      <c r="G294" s="25" t="str">
        <f t="shared" si="37"/>
        <v/>
      </c>
      <c r="H294" s="25" t="str">
        <f t="shared" si="38"/>
        <v/>
      </c>
      <c r="I294" s="25" t="e">
        <f t="shared" si="35"/>
        <v>#VALUE!</v>
      </c>
      <c r="J294" s="25">
        <f>SUM($H$14:$H294)</f>
        <v>0</v>
      </c>
      <c r="K294" s="20"/>
      <c r="L294" s="20"/>
    </row>
    <row r="295" spans="1:12" x14ac:dyDescent="0.25">
      <c r="A295" s="23" t="str">
        <f>IF(Values_Entered,A294+1,"")</f>
        <v/>
      </c>
      <c r="B295" s="24" t="str">
        <f t="shared" si="32"/>
        <v/>
      </c>
      <c r="C295" s="25" t="str">
        <f t="shared" si="36"/>
        <v/>
      </c>
      <c r="D295" s="25" t="str">
        <f t="shared" si="39"/>
        <v/>
      </c>
      <c r="E295" s="26" t="e">
        <f t="shared" si="33"/>
        <v>#VALUE!</v>
      </c>
      <c r="F295" s="25" t="e">
        <f t="shared" si="34"/>
        <v>#VALUE!</v>
      </c>
      <c r="G295" s="25" t="str">
        <f t="shared" si="37"/>
        <v/>
      </c>
      <c r="H295" s="25" t="str">
        <f t="shared" si="38"/>
        <v/>
      </c>
      <c r="I295" s="25" t="e">
        <f t="shared" si="35"/>
        <v>#VALUE!</v>
      </c>
      <c r="J295" s="25">
        <f>SUM($H$14:$H295)</f>
        <v>0</v>
      </c>
      <c r="K295" s="20"/>
      <c r="L295" s="20"/>
    </row>
    <row r="296" spans="1:12" x14ac:dyDescent="0.25">
      <c r="A296" s="23" t="str">
        <f>IF(Values_Entered,A295+1,"")</f>
        <v/>
      </c>
      <c r="B296" s="24" t="str">
        <f t="shared" si="32"/>
        <v/>
      </c>
      <c r="C296" s="25" t="str">
        <f t="shared" si="36"/>
        <v/>
      </c>
      <c r="D296" s="25" t="str">
        <f t="shared" si="39"/>
        <v/>
      </c>
      <c r="E296" s="26" t="e">
        <f t="shared" si="33"/>
        <v>#VALUE!</v>
      </c>
      <c r="F296" s="25" t="e">
        <f t="shared" si="34"/>
        <v>#VALUE!</v>
      </c>
      <c r="G296" s="25" t="str">
        <f t="shared" si="37"/>
        <v/>
      </c>
      <c r="H296" s="25" t="str">
        <f t="shared" si="38"/>
        <v/>
      </c>
      <c r="I296" s="25" t="e">
        <f t="shared" si="35"/>
        <v>#VALUE!</v>
      </c>
      <c r="J296" s="25">
        <f>SUM($H$14:$H296)</f>
        <v>0</v>
      </c>
      <c r="K296" s="20"/>
      <c r="L296" s="20"/>
    </row>
    <row r="297" spans="1:12" x14ac:dyDescent="0.25">
      <c r="A297" s="23" t="str">
        <f>IF(Values_Entered,A296+1,"")</f>
        <v/>
      </c>
      <c r="B297" s="24" t="str">
        <f t="shared" si="32"/>
        <v/>
      </c>
      <c r="C297" s="25" t="str">
        <f t="shared" si="36"/>
        <v/>
      </c>
      <c r="D297" s="25" t="str">
        <f t="shared" si="39"/>
        <v/>
      </c>
      <c r="E297" s="26" t="e">
        <f t="shared" si="33"/>
        <v>#VALUE!</v>
      </c>
      <c r="F297" s="25" t="e">
        <f t="shared" si="34"/>
        <v>#VALUE!</v>
      </c>
      <c r="G297" s="25" t="str">
        <f t="shared" si="37"/>
        <v/>
      </c>
      <c r="H297" s="25" t="str">
        <f t="shared" si="38"/>
        <v/>
      </c>
      <c r="I297" s="25" t="e">
        <f t="shared" si="35"/>
        <v>#VALUE!</v>
      </c>
      <c r="J297" s="25">
        <f>SUM($H$14:$H297)</f>
        <v>0</v>
      </c>
      <c r="K297" s="20"/>
      <c r="L297" s="20"/>
    </row>
    <row r="298" spans="1:12" x14ac:dyDescent="0.25">
      <c r="A298" s="23" t="str">
        <f>IF(Values_Entered,A297+1,"")</f>
        <v/>
      </c>
      <c r="B298" s="24" t="str">
        <f t="shared" si="32"/>
        <v/>
      </c>
      <c r="C298" s="25" t="str">
        <f t="shared" si="36"/>
        <v/>
      </c>
      <c r="D298" s="25" t="str">
        <f t="shared" si="39"/>
        <v/>
      </c>
      <c r="E298" s="26" t="e">
        <f t="shared" si="33"/>
        <v>#VALUE!</v>
      </c>
      <c r="F298" s="25" t="e">
        <f t="shared" si="34"/>
        <v>#VALUE!</v>
      </c>
      <c r="G298" s="25" t="str">
        <f t="shared" si="37"/>
        <v/>
      </c>
      <c r="H298" s="25" t="str">
        <f t="shared" si="38"/>
        <v/>
      </c>
      <c r="I298" s="25" t="e">
        <f t="shared" si="35"/>
        <v>#VALUE!</v>
      </c>
      <c r="J298" s="25">
        <f>SUM($H$14:$H298)</f>
        <v>0</v>
      </c>
      <c r="K298" s="20"/>
      <c r="L298" s="20"/>
    </row>
    <row r="299" spans="1:12" x14ac:dyDescent="0.25">
      <c r="A299" s="23" t="str">
        <f>IF(Values_Entered,A298+1,"")</f>
        <v/>
      </c>
      <c r="B299" s="24" t="str">
        <f t="shared" si="32"/>
        <v/>
      </c>
      <c r="C299" s="25" t="str">
        <f t="shared" si="36"/>
        <v/>
      </c>
      <c r="D299" s="25" t="str">
        <f t="shared" si="39"/>
        <v/>
      </c>
      <c r="E299" s="26" t="e">
        <f t="shared" si="33"/>
        <v>#VALUE!</v>
      </c>
      <c r="F299" s="25" t="e">
        <f t="shared" si="34"/>
        <v>#VALUE!</v>
      </c>
      <c r="G299" s="25" t="str">
        <f t="shared" si="37"/>
        <v/>
      </c>
      <c r="H299" s="25" t="str">
        <f t="shared" si="38"/>
        <v/>
      </c>
      <c r="I299" s="25" t="e">
        <f t="shared" si="35"/>
        <v>#VALUE!</v>
      </c>
      <c r="J299" s="25">
        <f>SUM($H$14:$H299)</f>
        <v>0</v>
      </c>
      <c r="K299" s="20"/>
      <c r="L299" s="20"/>
    </row>
    <row r="300" spans="1:12" x14ac:dyDescent="0.25">
      <c r="A300" s="23" t="str">
        <f>IF(Values_Entered,A299+1,"")</f>
        <v/>
      </c>
      <c r="B300" s="24" t="str">
        <f t="shared" si="32"/>
        <v/>
      </c>
      <c r="C300" s="25" t="str">
        <f t="shared" si="36"/>
        <v/>
      </c>
      <c r="D300" s="25" t="str">
        <f t="shared" si="39"/>
        <v/>
      </c>
      <c r="E300" s="26" t="e">
        <f t="shared" si="33"/>
        <v>#VALUE!</v>
      </c>
      <c r="F300" s="25" t="e">
        <f t="shared" si="34"/>
        <v>#VALUE!</v>
      </c>
      <c r="G300" s="25" t="str">
        <f t="shared" si="37"/>
        <v/>
      </c>
      <c r="H300" s="25" t="str">
        <f t="shared" si="38"/>
        <v/>
      </c>
      <c r="I300" s="25" t="e">
        <f t="shared" si="35"/>
        <v>#VALUE!</v>
      </c>
      <c r="J300" s="25">
        <f>SUM($H$14:$H300)</f>
        <v>0</v>
      </c>
      <c r="K300" s="20"/>
      <c r="L300" s="20"/>
    </row>
    <row r="301" spans="1:12" x14ac:dyDescent="0.25">
      <c r="A301" s="23" t="str">
        <f>IF(Values_Entered,A300+1,"")</f>
        <v/>
      </c>
      <c r="B301" s="24" t="str">
        <f t="shared" si="32"/>
        <v/>
      </c>
      <c r="C301" s="25" t="str">
        <f t="shared" si="36"/>
        <v/>
      </c>
      <c r="D301" s="25" t="str">
        <f t="shared" si="39"/>
        <v/>
      </c>
      <c r="E301" s="26" t="e">
        <f t="shared" si="33"/>
        <v>#VALUE!</v>
      </c>
      <c r="F301" s="25" t="e">
        <f t="shared" si="34"/>
        <v>#VALUE!</v>
      </c>
      <c r="G301" s="25" t="str">
        <f t="shared" si="37"/>
        <v/>
      </c>
      <c r="H301" s="25" t="str">
        <f t="shared" si="38"/>
        <v/>
      </c>
      <c r="I301" s="25" t="e">
        <f t="shared" si="35"/>
        <v>#VALUE!</v>
      </c>
      <c r="J301" s="25">
        <f>SUM($H$14:$H301)</f>
        <v>0</v>
      </c>
      <c r="K301" s="20"/>
      <c r="L301" s="20"/>
    </row>
    <row r="302" spans="1:12" x14ac:dyDescent="0.25">
      <c r="A302" s="23" t="str">
        <f>IF(Values_Entered,A301+1,"")</f>
        <v/>
      </c>
      <c r="B302" s="24" t="str">
        <f t="shared" si="32"/>
        <v/>
      </c>
      <c r="C302" s="25" t="str">
        <f t="shared" si="36"/>
        <v/>
      </c>
      <c r="D302" s="25" t="str">
        <f t="shared" si="39"/>
        <v/>
      </c>
      <c r="E302" s="26" t="e">
        <f t="shared" si="33"/>
        <v>#VALUE!</v>
      </c>
      <c r="F302" s="25" t="e">
        <f t="shared" si="34"/>
        <v>#VALUE!</v>
      </c>
      <c r="G302" s="25" t="str">
        <f t="shared" si="37"/>
        <v/>
      </c>
      <c r="H302" s="25" t="str">
        <f t="shared" si="38"/>
        <v/>
      </c>
      <c r="I302" s="25" t="e">
        <f t="shared" si="35"/>
        <v>#VALUE!</v>
      </c>
      <c r="J302" s="25">
        <f>SUM($H$14:$H302)</f>
        <v>0</v>
      </c>
      <c r="K302" s="20"/>
      <c r="L302" s="20"/>
    </row>
    <row r="303" spans="1:12" x14ac:dyDescent="0.25">
      <c r="A303" s="23" t="str">
        <f>IF(Values_Entered,A302+1,"")</f>
        <v/>
      </c>
      <c r="B303" s="24" t="str">
        <f t="shared" si="32"/>
        <v/>
      </c>
      <c r="C303" s="25" t="str">
        <f t="shared" si="36"/>
        <v/>
      </c>
      <c r="D303" s="25" t="str">
        <f t="shared" si="39"/>
        <v/>
      </c>
      <c r="E303" s="26" t="e">
        <f t="shared" si="33"/>
        <v>#VALUE!</v>
      </c>
      <c r="F303" s="25" t="e">
        <f t="shared" si="34"/>
        <v>#VALUE!</v>
      </c>
      <c r="G303" s="25" t="str">
        <f t="shared" si="37"/>
        <v/>
      </c>
      <c r="H303" s="25" t="str">
        <f t="shared" si="38"/>
        <v/>
      </c>
      <c r="I303" s="25" t="e">
        <f t="shared" si="35"/>
        <v>#VALUE!</v>
      </c>
      <c r="J303" s="25">
        <f>SUM($H$14:$H303)</f>
        <v>0</v>
      </c>
      <c r="K303" s="20"/>
      <c r="L303" s="20"/>
    </row>
    <row r="304" spans="1:12" x14ac:dyDescent="0.25">
      <c r="A304" s="23" t="str">
        <f>IF(Values_Entered,A303+1,"")</f>
        <v/>
      </c>
      <c r="B304" s="24" t="str">
        <f t="shared" si="32"/>
        <v/>
      </c>
      <c r="C304" s="25" t="str">
        <f t="shared" si="36"/>
        <v/>
      </c>
      <c r="D304" s="25" t="str">
        <f t="shared" si="39"/>
        <v/>
      </c>
      <c r="E304" s="26" t="e">
        <f t="shared" si="33"/>
        <v>#VALUE!</v>
      </c>
      <c r="F304" s="25" t="e">
        <f t="shared" si="34"/>
        <v>#VALUE!</v>
      </c>
      <c r="G304" s="25" t="str">
        <f t="shared" si="37"/>
        <v/>
      </c>
      <c r="H304" s="25" t="str">
        <f t="shared" si="38"/>
        <v/>
      </c>
      <c r="I304" s="25" t="e">
        <f t="shared" si="35"/>
        <v>#VALUE!</v>
      </c>
      <c r="J304" s="25">
        <f>SUM($H$14:$H304)</f>
        <v>0</v>
      </c>
      <c r="K304" s="20"/>
      <c r="L304" s="20"/>
    </row>
    <row r="305" spans="1:12" x14ac:dyDescent="0.25">
      <c r="A305" s="23" t="str">
        <f>IF(Values_Entered,A304+1,"")</f>
        <v/>
      </c>
      <c r="B305" s="24" t="str">
        <f t="shared" si="32"/>
        <v/>
      </c>
      <c r="C305" s="25" t="str">
        <f t="shared" si="36"/>
        <v/>
      </c>
      <c r="D305" s="25" t="str">
        <f t="shared" si="39"/>
        <v/>
      </c>
      <c r="E305" s="26" t="e">
        <f t="shared" si="33"/>
        <v>#VALUE!</v>
      </c>
      <c r="F305" s="25" t="e">
        <f t="shared" si="34"/>
        <v>#VALUE!</v>
      </c>
      <c r="G305" s="25" t="str">
        <f t="shared" si="37"/>
        <v/>
      </c>
      <c r="H305" s="25" t="str">
        <f t="shared" si="38"/>
        <v/>
      </c>
      <c r="I305" s="25" t="e">
        <f t="shared" si="35"/>
        <v>#VALUE!</v>
      </c>
      <c r="J305" s="25">
        <f>SUM($H$14:$H305)</f>
        <v>0</v>
      </c>
      <c r="K305" s="20"/>
      <c r="L305" s="20"/>
    </row>
    <row r="306" spans="1:12" x14ac:dyDescent="0.25">
      <c r="A306" s="23" t="str">
        <f>IF(Values_Entered,A305+1,"")</f>
        <v/>
      </c>
      <c r="B306" s="24" t="str">
        <f t="shared" si="32"/>
        <v/>
      </c>
      <c r="C306" s="25" t="str">
        <f t="shared" si="36"/>
        <v/>
      </c>
      <c r="D306" s="25" t="str">
        <f t="shared" si="39"/>
        <v/>
      </c>
      <c r="E306" s="26" t="e">
        <f t="shared" si="33"/>
        <v>#VALUE!</v>
      </c>
      <c r="F306" s="25" t="e">
        <f t="shared" si="34"/>
        <v>#VALUE!</v>
      </c>
      <c r="G306" s="25" t="str">
        <f t="shared" si="37"/>
        <v/>
      </c>
      <c r="H306" s="25" t="str">
        <f t="shared" si="38"/>
        <v/>
      </c>
      <c r="I306" s="25" t="e">
        <f t="shared" si="35"/>
        <v>#VALUE!</v>
      </c>
      <c r="J306" s="25">
        <f>SUM($H$14:$H306)</f>
        <v>0</v>
      </c>
      <c r="K306" s="20"/>
      <c r="L306" s="20"/>
    </row>
    <row r="307" spans="1:12" x14ac:dyDescent="0.25">
      <c r="A307" s="23" t="str">
        <f>IF(Values_Entered,A306+1,"")</f>
        <v/>
      </c>
      <c r="B307" s="24" t="str">
        <f t="shared" si="32"/>
        <v/>
      </c>
      <c r="C307" s="25" t="str">
        <f t="shared" si="36"/>
        <v/>
      </c>
      <c r="D307" s="25" t="str">
        <f t="shared" si="39"/>
        <v/>
      </c>
      <c r="E307" s="26" t="e">
        <f t="shared" si="33"/>
        <v>#VALUE!</v>
      </c>
      <c r="F307" s="25" t="e">
        <f t="shared" si="34"/>
        <v>#VALUE!</v>
      </c>
      <c r="G307" s="25" t="str">
        <f t="shared" si="37"/>
        <v/>
      </c>
      <c r="H307" s="25" t="str">
        <f t="shared" si="38"/>
        <v/>
      </c>
      <c r="I307" s="25" t="e">
        <f t="shared" si="35"/>
        <v>#VALUE!</v>
      </c>
      <c r="J307" s="25">
        <f>SUM($H$14:$H307)</f>
        <v>0</v>
      </c>
      <c r="K307" s="20"/>
      <c r="L307" s="20"/>
    </row>
    <row r="308" spans="1:12" x14ac:dyDescent="0.25">
      <c r="A308" s="23" t="str">
        <f>IF(Values_Entered,A307+1,"")</f>
        <v/>
      </c>
      <c r="B308" s="24" t="str">
        <f t="shared" si="32"/>
        <v/>
      </c>
      <c r="C308" s="25" t="str">
        <f t="shared" si="36"/>
        <v/>
      </c>
      <c r="D308" s="25" t="str">
        <f t="shared" si="39"/>
        <v/>
      </c>
      <c r="E308" s="26" t="e">
        <f t="shared" si="33"/>
        <v>#VALUE!</v>
      </c>
      <c r="F308" s="25" t="e">
        <f t="shared" si="34"/>
        <v>#VALUE!</v>
      </c>
      <c r="G308" s="25" t="str">
        <f t="shared" si="37"/>
        <v/>
      </c>
      <c r="H308" s="25" t="str">
        <f t="shared" si="38"/>
        <v/>
      </c>
      <c r="I308" s="25" t="e">
        <f t="shared" si="35"/>
        <v>#VALUE!</v>
      </c>
      <c r="J308" s="25">
        <f>SUM($H$14:$H308)</f>
        <v>0</v>
      </c>
      <c r="K308" s="20"/>
      <c r="L308" s="20"/>
    </row>
    <row r="309" spans="1:12" x14ac:dyDescent="0.25">
      <c r="A309" s="23" t="str">
        <f>IF(Values_Entered,A308+1,"")</f>
        <v/>
      </c>
      <c r="B309" s="24" t="str">
        <f t="shared" si="32"/>
        <v/>
      </c>
      <c r="C309" s="25" t="str">
        <f t="shared" si="36"/>
        <v/>
      </c>
      <c r="D309" s="25" t="str">
        <f t="shared" si="39"/>
        <v/>
      </c>
      <c r="E309" s="26" t="e">
        <f t="shared" si="33"/>
        <v>#VALUE!</v>
      </c>
      <c r="F309" s="25" t="e">
        <f t="shared" si="34"/>
        <v>#VALUE!</v>
      </c>
      <c r="G309" s="25" t="str">
        <f t="shared" si="37"/>
        <v/>
      </c>
      <c r="H309" s="25" t="str">
        <f t="shared" si="38"/>
        <v/>
      </c>
      <c r="I309" s="25" t="e">
        <f t="shared" si="35"/>
        <v>#VALUE!</v>
      </c>
      <c r="J309" s="25">
        <f>SUM($H$14:$H309)</f>
        <v>0</v>
      </c>
      <c r="K309" s="20"/>
      <c r="L309" s="20"/>
    </row>
    <row r="310" spans="1:12" x14ac:dyDescent="0.25">
      <c r="A310" s="23" t="str">
        <f>IF(Values_Entered,A309+1,"")</f>
        <v/>
      </c>
      <c r="B310" s="24" t="str">
        <f t="shared" si="32"/>
        <v/>
      </c>
      <c r="C310" s="25" t="str">
        <f t="shared" si="36"/>
        <v/>
      </c>
      <c r="D310" s="25" t="str">
        <f t="shared" si="39"/>
        <v/>
      </c>
      <c r="E310" s="26" t="e">
        <f t="shared" si="33"/>
        <v>#VALUE!</v>
      </c>
      <c r="F310" s="25" t="e">
        <f t="shared" si="34"/>
        <v>#VALUE!</v>
      </c>
      <c r="G310" s="25" t="str">
        <f t="shared" si="37"/>
        <v/>
      </c>
      <c r="H310" s="25" t="str">
        <f t="shared" si="38"/>
        <v/>
      </c>
      <c r="I310" s="25" t="e">
        <f t="shared" si="35"/>
        <v>#VALUE!</v>
      </c>
      <c r="J310" s="25">
        <f>SUM($H$14:$H310)</f>
        <v>0</v>
      </c>
      <c r="K310" s="20"/>
      <c r="L310" s="20"/>
    </row>
    <row r="311" spans="1:12" x14ac:dyDescent="0.25">
      <c r="A311" s="23" t="str">
        <f>IF(Values_Entered,A310+1,"")</f>
        <v/>
      </c>
      <c r="B311" s="24" t="str">
        <f t="shared" si="32"/>
        <v/>
      </c>
      <c r="C311" s="25" t="str">
        <f t="shared" si="36"/>
        <v/>
      </c>
      <c r="D311" s="25" t="str">
        <f t="shared" si="39"/>
        <v/>
      </c>
      <c r="E311" s="26" t="e">
        <f t="shared" si="33"/>
        <v>#VALUE!</v>
      </c>
      <c r="F311" s="25" t="e">
        <f t="shared" si="34"/>
        <v>#VALUE!</v>
      </c>
      <c r="G311" s="25" t="str">
        <f t="shared" si="37"/>
        <v/>
      </c>
      <c r="H311" s="25" t="str">
        <f t="shared" si="38"/>
        <v/>
      </c>
      <c r="I311" s="25" t="e">
        <f t="shared" si="35"/>
        <v>#VALUE!</v>
      </c>
      <c r="J311" s="25">
        <f>SUM($H$14:$H311)</f>
        <v>0</v>
      </c>
      <c r="K311" s="20"/>
      <c r="L311" s="20"/>
    </row>
    <row r="312" spans="1:12" x14ac:dyDescent="0.25">
      <c r="A312" s="23" t="str">
        <f>IF(Values_Entered,A311+1,"")</f>
        <v/>
      </c>
      <c r="B312" s="24" t="str">
        <f t="shared" si="32"/>
        <v/>
      </c>
      <c r="C312" s="25" t="str">
        <f t="shared" si="36"/>
        <v/>
      </c>
      <c r="D312" s="25" t="str">
        <f t="shared" si="39"/>
        <v/>
      </c>
      <c r="E312" s="26" t="e">
        <f t="shared" si="33"/>
        <v>#VALUE!</v>
      </c>
      <c r="F312" s="25" t="e">
        <f t="shared" si="34"/>
        <v>#VALUE!</v>
      </c>
      <c r="G312" s="25" t="str">
        <f t="shared" si="37"/>
        <v/>
      </c>
      <c r="H312" s="25" t="str">
        <f t="shared" si="38"/>
        <v/>
      </c>
      <c r="I312" s="25" t="e">
        <f t="shared" si="35"/>
        <v>#VALUE!</v>
      </c>
      <c r="J312" s="25">
        <f>SUM($H$14:$H312)</f>
        <v>0</v>
      </c>
      <c r="K312" s="20"/>
      <c r="L312" s="20"/>
    </row>
    <row r="313" spans="1:12" x14ac:dyDescent="0.25">
      <c r="A313" s="23" t="str">
        <f>IF(Values_Entered,A312+1,"")</f>
        <v/>
      </c>
      <c r="B313" s="24" t="str">
        <f t="shared" si="32"/>
        <v/>
      </c>
      <c r="C313" s="25" t="str">
        <f t="shared" si="36"/>
        <v/>
      </c>
      <c r="D313" s="25" t="str">
        <f t="shared" si="39"/>
        <v/>
      </c>
      <c r="E313" s="26" t="e">
        <f t="shared" si="33"/>
        <v>#VALUE!</v>
      </c>
      <c r="F313" s="25" t="e">
        <f t="shared" si="34"/>
        <v>#VALUE!</v>
      </c>
      <c r="G313" s="25" t="str">
        <f t="shared" si="37"/>
        <v/>
      </c>
      <c r="H313" s="25" t="str">
        <f t="shared" si="38"/>
        <v/>
      </c>
      <c r="I313" s="25" t="e">
        <f t="shared" si="35"/>
        <v>#VALUE!</v>
      </c>
      <c r="J313" s="25">
        <f>SUM($H$14:$H313)</f>
        <v>0</v>
      </c>
      <c r="K313" s="20"/>
      <c r="L313" s="20"/>
    </row>
    <row r="314" spans="1:12" x14ac:dyDescent="0.25">
      <c r="A314" s="23" t="str">
        <f>IF(Values_Entered,A313+1,"")</f>
        <v/>
      </c>
      <c r="B314" s="24" t="str">
        <f t="shared" si="32"/>
        <v/>
      </c>
      <c r="C314" s="25" t="str">
        <f t="shared" si="36"/>
        <v/>
      </c>
      <c r="D314" s="25" t="str">
        <f t="shared" si="39"/>
        <v/>
      </c>
      <c r="E314" s="26" t="e">
        <f t="shared" si="33"/>
        <v>#VALUE!</v>
      </c>
      <c r="F314" s="25" t="e">
        <f t="shared" si="34"/>
        <v>#VALUE!</v>
      </c>
      <c r="G314" s="25" t="str">
        <f t="shared" si="37"/>
        <v/>
      </c>
      <c r="H314" s="25" t="str">
        <f t="shared" si="38"/>
        <v/>
      </c>
      <c r="I314" s="25" t="e">
        <f t="shared" si="35"/>
        <v>#VALUE!</v>
      </c>
      <c r="J314" s="25">
        <f>SUM($H$14:$H314)</f>
        <v>0</v>
      </c>
      <c r="K314" s="20"/>
      <c r="L314" s="20"/>
    </row>
    <row r="315" spans="1:12" x14ac:dyDescent="0.25">
      <c r="A315" s="23" t="str">
        <f>IF(Values_Entered,A314+1,"")</f>
        <v/>
      </c>
      <c r="B315" s="24" t="str">
        <f t="shared" si="32"/>
        <v/>
      </c>
      <c r="C315" s="25" t="str">
        <f t="shared" si="36"/>
        <v/>
      </c>
      <c r="D315" s="25" t="str">
        <f t="shared" si="39"/>
        <v/>
      </c>
      <c r="E315" s="26" t="e">
        <f t="shared" si="33"/>
        <v>#VALUE!</v>
      </c>
      <c r="F315" s="25" t="e">
        <f t="shared" si="34"/>
        <v>#VALUE!</v>
      </c>
      <c r="G315" s="25" t="str">
        <f t="shared" si="37"/>
        <v/>
      </c>
      <c r="H315" s="25" t="str">
        <f t="shared" si="38"/>
        <v/>
      </c>
      <c r="I315" s="25" t="e">
        <f t="shared" si="35"/>
        <v>#VALUE!</v>
      </c>
      <c r="J315" s="25">
        <f>SUM($H$14:$H315)</f>
        <v>0</v>
      </c>
      <c r="K315" s="20"/>
      <c r="L315" s="20"/>
    </row>
    <row r="316" spans="1:12" x14ac:dyDescent="0.25">
      <c r="A316" s="23" t="str">
        <f>IF(Values_Entered,A315+1,"")</f>
        <v/>
      </c>
      <c r="B316" s="24" t="str">
        <f t="shared" si="32"/>
        <v/>
      </c>
      <c r="C316" s="25" t="str">
        <f t="shared" si="36"/>
        <v/>
      </c>
      <c r="D316" s="25" t="str">
        <f t="shared" si="39"/>
        <v/>
      </c>
      <c r="E316" s="26" t="e">
        <f t="shared" si="33"/>
        <v>#VALUE!</v>
      </c>
      <c r="F316" s="25" t="e">
        <f t="shared" si="34"/>
        <v>#VALUE!</v>
      </c>
      <c r="G316" s="25" t="str">
        <f t="shared" si="37"/>
        <v/>
      </c>
      <c r="H316" s="25" t="str">
        <f t="shared" si="38"/>
        <v/>
      </c>
      <c r="I316" s="25" t="e">
        <f t="shared" si="35"/>
        <v>#VALUE!</v>
      </c>
      <c r="J316" s="25">
        <f>SUM($H$14:$H316)</f>
        <v>0</v>
      </c>
      <c r="K316" s="20"/>
      <c r="L316" s="20"/>
    </row>
    <row r="317" spans="1:12" x14ac:dyDescent="0.25">
      <c r="A317" s="23" t="str">
        <f>IF(Values_Entered,A316+1,"")</f>
        <v/>
      </c>
      <c r="B317" s="24" t="str">
        <f t="shared" si="32"/>
        <v/>
      </c>
      <c r="C317" s="25" t="str">
        <f t="shared" si="36"/>
        <v/>
      </c>
      <c r="D317" s="25" t="str">
        <f t="shared" si="39"/>
        <v/>
      </c>
      <c r="E317" s="26" t="e">
        <f t="shared" si="33"/>
        <v>#VALUE!</v>
      </c>
      <c r="F317" s="25" t="e">
        <f t="shared" si="34"/>
        <v>#VALUE!</v>
      </c>
      <c r="G317" s="25" t="str">
        <f t="shared" si="37"/>
        <v/>
      </c>
      <c r="H317" s="25" t="str">
        <f t="shared" si="38"/>
        <v/>
      </c>
      <c r="I317" s="25" t="e">
        <f t="shared" si="35"/>
        <v>#VALUE!</v>
      </c>
      <c r="J317" s="25">
        <f>SUM($H$14:$H317)</f>
        <v>0</v>
      </c>
      <c r="K317" s="20"/>
      <c r="L317" s="20"/>
    </row>
    <row r="318" spans="1:12" x14ac:dyDescent="0.25">
      <c r="A318" s="23" t="str">
        <f>IF(Values_Entered,A317+1,"")</f>
        <v/>
      </c>
      <c r="B318" s="24" t="str">
        <f t="shared" si="32"/>
        <v/>
      </c>
      <c r="C318" s="25" t="str">
        <f t="shared" si="36"/>
        <v/>
      </c>
      <c r="D318" s="25" t="str">
        <f t="shared" si="39"/>
        <v/>
      </c>
      <c r="E318" s="26" t="e">
        <f t="shared" si="33"/>
        <v>#VALUE!</v>
      </c>
      <c r="F318" s="25" t="e">
        <f t="shared" si="34"/>
        <v>#VALUE!</v>
      </c>
      <c r="G318" s="25" t="str">
        <f t="shared" si="37"/>
        <v/>
      </c>
      <c r="H318" s="25" t="str">
        <f t="shared" si="38"/>
        <v/>
      </c>
      <c r="I318" s="25" t="e">
        <f t="shared" si="35"/>
        <v>#VALUE!</v>
      </c>
      <c r="J318" s="25">
        <f>SUM($H$14:$H318)</f>
        <v>0</v>
      </c>
      <c r="K318" s="20"/>
      <c r="L318" s="20"/>
    </row>
    <row r="319" spans="1:12" x14ac:dyDescent="0.25">
      <c r="A319" s="23" t="str">
        <f>IF(Values_Entered,A318+1,"")</f>
        <v/>
      </c>
      <c r="B319" s="24" t="str">
        <f t="shared" si="32"/>
        <v/>
      </c>
      <c r="C319" s="25" t="str">
        <f t="shared" si="36"/>
        <v/>
      </c>
      <c r="D319" s="25" t="str">
        <f t="shared" si="39"/>
        <v/>
      </c>
      <c r="E319" s="26" t="e">
        <f t="shared" si="33"/>
        <v>#VALUE!</v>
      </c>
      <c r="F319" s="25" t="e">
        <f t="shared" si="34"/>
        <v>#VALUE!</v>
      </c>
      <c r="G319" s="25" t="str">
        <f t="shared" si="37"/>
        <v/>
      </c>
      <c r="H319" s="25" t="str">
        <f t="shared" si="38"/>
        <v/>
      </c>
      <c r="I319" s="25" t="e">
        <f t="shared" si="35"/>
        <v>#VALUE!</v>
      </c>
      <c r="J319" s="25">
        <f>SUM($H$14:$H319)</f>
        <v>0</v>
      </c>
      <c r="K319" s="20"/>
      <c r="L319" s="20"/>
    </row>
    <row r="320" spans="1:12" x14ac:dyDescent="0.25">
      <c r="A320" s="23" t="str">
        <f>IF(Values_Entered,A319+1,"")</f>
        <v/>
      </c>
      <c r="B320" s="24" t="str">
        <f t="shared" si="32"/>
        <v/>
      </c>
      <c r="C320" s="25" t="str">
        <f t="shared" si="36"/>
        <v/>
      </c>
      <c r="D320" s="25" t="str">
        <f t="shared" si="39"/>
        <v/>
      </c>
      <c r="E320" s="26" t="e">
        <f t="shared" si="33"/>
        <v>#VALUE!</v>
      </c>
      <c r="F320" s="25" t="e">
        <f t="shared" si="34"/>
        <v>#VALUE!</v>
      </c>
      <c r="G320" s="25" t="str">
        <f t="shared" si="37"/>
        <v/>
      </c>
      <c r="H320" s="25" t="str">
        <f t="shared" si="38"/>
        <v/>
      </c>
      <c r="I320" s="25" t="e">
        <f t="shared" si="35"/>
        <v>#VALUE!</v>
      </c>
      <c r="J320" s="25">
        <f>SUM($H$14:$H320)</f>
        <v>0</v>
      </c>
      <c r="K320" s="20"/>
      <c r="L320" s="20"/>
    </row>
    <row r="321" spans="1:12" x14ac:dyDescent="0.25">
      <c r="A321" s="23" t="str">
        <f>IF(Values_Entered,A320+1,"")</f>
        <v/>
      </c>
      <c r="B321" s="24" t="str">
        <f t="shared" si="32"/>
        <v/>
      </c>
      <c r="C321" s="25" t="str">
        <f t="shared" si="36"/>
        <v/>
      </c>
      <c r="D321" s="25" t="str">
        <f t="shared" si="39"/>
        <v/>
      </c>
      <c r="E321" s="26" t="e">
        <f t="shared" si="33"/>
        <v>#VALUE!</v>
      </c>
      <c r="F321" s="25" t="e">
        <f t="shared" si="34"/>
        <v>#VALUE!</v>
      </c>
      <c r="G321" s="25" t="str">
        <f t="shared" si="37"/>
        <v/>
      </c>
      <c r="H321" s="25" t="str">
        <f t="shared" si="38"/>
        <v/>
      </c>
      <c r="I321" s="25" t="e">
        <f t="shared" si="35"/>
        <v>#VALUE!</v>
      </c>
      <c r="J321" s="25">
        <f>SUM($H$14:$H321)</f>
        <v>0</v>
      </c>
      <c r="K321" s="20"/>
      <c r="L321" s="20"/>
    </row>
    <row r="322" spans="1:12" x14ac:dyDescent="0.25">
      <c r="A322" s="23" t="str">
        <f>IF(Values_Entered,A321+1,"")</f>
        <v/>
      </c>
      <c r="B322" s="24" t="str">
        <f t="shared" si="32"/>
        <v/>
      </c>
      <c r="C322" s="25" t="str">
        <f t="shared" si="36"/>
        <v/>
      </c>
      <c r="D322" s="25" t="str">
        <f t="shared" si="39"/>
        <v/>
      </c>
      <c r="E322" s="26" t="e">
        <f t="shared" si="33"/>
        <v>#VALUE!</v>
      </c>
      <c r="F322" s="25" t="e">
        <f t="shared" si="34"/>
        <v>#VALUE!</v>
      </c>
      <c r="G322" s="25" t="str">
        <f t="shared" si="37"/>
        <v/>
      </c>
      <c r="H322" s="25" t="str">
        <f t="shared" si="38"/>
        <v/>
      </c>
      <c r="I322" s="25" t="e">
        <f t="shared" si="35"/>
        <v>#VALUE!</v>
      </c>
      <c r="J322" s="25">
        <f>SUM($H$14:$H322)</f>
        <v>0</v>
      </c>
      <c r="K322" s="20"/>
      <c r="L322" s="20"/>
    </row>
    <row r="323" spans="1:12" x14ac:dyDescent="0.25">
      <c r="A323" s="23" t="str">
        <f>IF(Values_Entered,A322+1,"")</f>
        <v/>
      </c>
      <c r="B323" s="24" t="str">
        <f t="shared" si="32"/>
        <v/>
      </c>
      <c r="C323" s="25" t="str">
        <f t="shared" si="36"/>
        <v/>
      </c>
      <c r="D323" s="25" t="str">
        <f t="shared" si="39"/>
        <v/>
      </c>
      <c r="E323" s="26" t="e">
        <f t="shared" si="33"/>
        <v>#VALUE!</v>
      </c>
      <c r="F323" s="25" t="e">
        <f t="shared" si="34"/>
        <v>#VALUE!</v>
      </c>
      <c r="G323" s="25" t="str">
        <f t="shared" si="37"/>
        <v/>
      </c>
      <c r="H323" s="25" t="str">
        <f t="shared" si="38"/>
        <v/>
      </c>
      <c r="I323" s="25" t="e">
        <f t="shared" si="35"/>
        <v>#VALUE!</v>
      </c>
      <c r="J323" s="25">
        <f>SUM($H$14:$H323)</f>
        <v>0</v>
      </c>
      <c r="K323" s="20"/>
      <c r="L323" s="20"/>
    </row>
    <row r="324" spans="1:12" x14ac:dyDescent="0.25">
      <c r="A324" s="23" t="str">
        <f>IF(Values_Entered,A323+1,"")</f>
        <v/>
      </c>
      <c r="B324" s="24" t="str">
        <f t="shared" si="32"/>
        <v/>
      </c>
      <c r="C324" s="25" t="str">
        <f t="shared" si="36"/>
        <v/>
      </c>
      <c r="D324" s="25" t="str">
        <f t="shared" si="39"/>
        <v/>
      </c>
      <c r="E324" s="26" t="e">
        <f t="shared" si="33"/>
        <v>#VALUE!</v>
      </c>
      <c r="F324" s="25" t="e">
        <f t="shared" si="34"/>
        <v>#VALUE!</v>
      </c>
      <c r="G324" s="25" t="str">
        <f t="shared" si="37"/>
        <v/>
      </c>
      <c r="H324" s="25" t="str">
        <f t="shared" si="38"/>
        <v/>
      </c>
      <c r="I324" s="25" t="e">
        <f t="shared" si="35"/>
        <v>#VALUE!</v>
      </c>
      <c r="J324" s="25">
        <f>SUM($H$14:$H324)</f>
        <v>0</v>
      </c>
      <c r="K324" s="20"/>
      <c r="L324" s="20"/>
    </row>
    <row r="325" spans="1:12" x14ac:dyDescent="0.25">
      <c r="A325" s="23" t="str">
        <f>IF(Values_Entered,A324+1,"")</f>
        <v/>
      </c>
      <c r="B325" s="24" t="str">
        <f t="shared" si="32"/>
        <v/>
      </c>
      <c r="C325" s="25" t="str">
        <f t="shared" si="36"/>
        <v/>
      </c>
      <c r="D325" s="25" t="str">
        <f t="shared" si="39"/>
        <v/>
      </c>
      <c r="E325" s="26" t="e">
        <f t="shared" si="33"/>
        <v>#VALUE!</v>
      </c>
      <c r="F325" s="25" t="e">
        <f t="shared" si="34"/>
        <v>#VALUE!</v>
      </c>
      <c r="G325" s="25" t="str">
        <f t="shared" si="37"/>
        <v/>
      </c>
      <c r="H325" s="25" t="str">
        <f t="shared" si="38"/>
        <v/>
      </c>
      <c r="I325" s="25" t="e">
        <f t="shared" si="35"/>
        <v>#VALUE!</v>
      </c>
      <c r="J325" s="25">
        <f>SUM($H$14:$H325)</f>
        <v>0</v>
      </c>
      <c r="K325" s="20"/>
      <c r="L325" s="20"/>
    </row>
    <row r="326" spans="1:12" x14ac:dyDescent="0.25">
      <c r="A326" s="23" t="str">
        <f>IF(Values_Entered,A325+1,"")</f>
        <v/>
      </c>
      <c r="B326" s="24" t="str">
        <f t="shared" si="32"/>
        <v/>
      </c>
      <c r="C326" s="25" t="str">
        <f t="shared" si="36"/>
        <v/>
      </c>
      <c r="D326" s="25" t="str">
        <f t="shared" si="39"/>
        <v/>
      </c>
      <c r="E326" s="26" t="e">
        <f t="shared" si="33"/>
        <v>#VALUE!</v>
      </c>
      <c r="F326" s="25" t="e">
        <f t="shared" si="34"/>
        <v>#VALUE!</v>
      </c>
      <c r="G326" s="25" t="str">
        <f t="shared" si="37"/>
        <v/>
      </c>
      <c r="H326" s="25" t="str">
        <f t="shared" si="38"/>
        <v/>
      </c>
      <c r="I326" s="25" t="e">
        <f t="shared" si="35"/>
        <v>#VALUE!</v>
      </c>
      <c r="J326" s="25">
        <f>SUM($H$14:$H326)</f>
        <v>0</v>
      </c>
      <c r="K326" s="20"/>
      <c r="L326" s="20"/>
    </row>
    <row r="327" spans="1:12" x14ac:dyDescent="0.25">
      <c r="A327" s="23" t="str">
        <f>IF(Values_Entered,A326+1,"")</f>
        <v/>
      </c>
      <c r="B327" s="24" t="str">
        <f t="shared" si="32"/>
        <v/>
      </c>
      <c r="C327" s="25" t="str">
        <f t="shared" si="36"/>
        <v/>
      </c>
      <c r="D327" s="25" t="str">
        <f t="shared" si="39"/>
        <v/>
      </c>
      <c r="E327" s="26" t="e">
        <f t="shared" si="33"/>
        <v>#VALUE!</v>
      </c>
      <c r="F327" s="25" t="e">
        <f t="shared" si="34"/>
        <v>#VALUE!</v>
      </c>
      <c r="G327" s="25" t="str">
        <f t="shared" si="37"/>
        <v/>
      </c>
      <c r="H327" s="25" t="str">
        <f t="shared" si="38"/>
        <v/>
      </c>
      <c r="I327" s="25" t="e">
        <f t="shared" si="35"/>
        <v>#VALUE!</v>
      </c>
      <c r="J327" s="25">
        <f>SUM($H$14:$H327)</f>
        <v>0</v>
      </c>
      <c r="K327" s="20"/>
      <c r="L327" s="20"/>
    </row>
    <row r="328" spans="1:12" x14ac:dyDescent="0.25">
      <c r="A328" s="23" t="str">
        <f>IF(Values_Entered,A327+1,"")</f>
        <v/>
      </c>
      <c r="B328" s="24" t="str">
        <f t="shared" si="32"/>
        <v/>
      </c>
      <c r="C328" s="25" t="str">
        <f t="shared" si="36"/>
        <v/>
      </c>
      <c r="D328" s="25" t="str">
        <f t="shared" si="39"/>
        <v/>
      </c>
      <c r="E328" s="26" t="e">
        <f t="shared" si="33"/>
        <v>#VALUE!</v>
      </c>
      <c r="F328" s="25" t="e">
        <f t="shared" si="34"/>
        <v>#VALUE!</v>
      </c>
      <c r="G328" s="25" t="str">
        <f t="shared" si="37"/>
        <v/>
      </c>
      <c r="H328" s="25" t="str">
        <f t="shared" si="38"/>
        <v/>
      </c>
      <c r="I328" s="25" t="e">
        <f t="shared" si="35"/>
        <v>#VALUE!</v>
      </c>
      <c r="J328" s="25">
        <f>SUM($H$14:$H328)</f>
        <v>0</v>
      </c>
      <c r="K328" s="20"/>
      <c r="L328" s="20"/>
    </row>
    <row r="329" spans="1:12" x14ac:dyDescent="0.25">
      <c r="A329" s="23" t="str">
        <f>IF(Values_Entered,A328+1,"")</f>
        <v/>
      </c>
      <c r="B329" s="24" t="str">
        <f t="shared" si="32"/>
        <v/>
      </c>
      <c r="C329" s="25" t="str">
        <f t="shared" si="36"/>
        <v/>
      </c>
      <c r="D329" s="25" t="str">
        <f t="shared" si="39"/>
        <v/>
      </c>
      <c r="E329" s="26" t="e">
        <f t="shared" si="33"/>
        <v>#VALUE!</v>
      </c>
      <c r="F329" s="25" t="e">
        <f t="shared" si="34"/>
        <v>#VALUE!</v>
      </c>
      <c r="G329" s="25" t="str">
        <f t="shared" si="37"/>
        <v/>
      </c>
      <c r="H329" s="25" t="str">
        <f t="shared" si="38"/>
        <v/>
      </c>
      <c r="I329" s="25" t="e">
        <f t="shared" si="35"/>
        <v>#VALUE!</v>
      </c>
      <c r="J329" s="25">
        <f>SUM($H$14:$H329)</f>
        <v>0</v>
      </c>
      <c r="K329" s="20"/>
      <c r="L329" s="20"/>
    </row>
    <row r="330" spans="1:12" x14ac:dyDescent="0.25">
      <c r="A330" s="23" t="str">
        <f>IF(Values_Entered,A329+1,"")</f>
        <v/>
      </c>
      <c r="B330" s="24" t="str">
        <f t="shared" si="32"/>
        <v/>
      </c>
      <c r="C330" s="25" t="str">
        <f t="shared" si="36"/>
        <v/>
      </c>
      <c r="D330" s="25" t="str">
        <f t="shared" si="39"/>
        <v/>
      </c>
      <c r="E330" s="26" t="e">
        <f t="shared" si="33"/>
        <v>#VALUE!</v>
      </c>
      <c r="F330" s="25" t="e">
        <f t="shared" si="34"/>
        <v>#VALUE!</v>
      </c>
      <c r="G330" s="25" t="str">
        <f t="shared" si="37"/>
        <v/>
      </c>
      <c r="H330" s="25" t="str">
        <f t="shared" si="38"/>
        <v/>
      </c>
      <c r="I330" s="25" t="e">
        <f t="shared" si="35"/>
        <v>#VALUE!</v>
      </c>
      <c r="J330" s="25">
        <f>SUM($H$14:$H330)</f>
        <v>0</v>
      </c>
      <c r="K330" s="20"/>
      <c r="L330" s="20"/>
    </row>
    <row r="331" spans="1:12" x14ac:dyDescent="0.25">
      <c r="A331" s="23" t="str">
        <f>IF(Values_Entered,A330+1,"")</f>
        <v/>
      </c>
      <c r="B331" s="24" t="str">
        <f t="shared" si="32"/>
        <v/>
      </c>
      <c r="C331" s="25" t="str">
        <f t="shared" si="36"/>
        <v/>
      </c>
      <c r="D331" s="25" t="str">
        <f t="shared" si="39"/>
        <v/>
      </c>
      <c r="E331" s="26" t="e">
        <f t="shared" si="33"/>
        <v>#VALUE!</v>
      </c>
      <c r="F331" s="25" t="e">
        <f t="shared" si="34"/>
        <v>#VALUE!</v>
      </c>
      <c r="G331" s="25" t="str">
        <f t="shared" si="37"/>
        <v/>
      </c>
      <c r="H331" s="25" t="str">
        <f t="shared" si="38"/>
        <v/>
      </c>
      <c r="I331" s="25" t="e">
        <f t="shared" si="35"/>
        <v>#VALUE!</v>
      </c>
      <c r="J331" s="25">
        <f>SUM($H$14:$H331)</f>
        <v>0</v>
      </c>
      <c r="K331" s="20"/>
      <c r="L331" s="20"/>
    </row>
    <row r="332" spans="1:12" x14ac:dyDescent="0.25">
      <c r="A332" s="23" t="str">
        <f>IF(Values_Entered,A331+1,"")</f>
        <v/>
      </c>
      <c r="B332" s="24" t="str">
        <f t="shared" si="32"/>
        <v/>
      </c>
      <c r="C332" s="25" t="str">
        <f t="shared" si="36"/>
        <v/>
      </c>
      <c r="D332" s="25" t="str">
        <f t="shared" si="39"/>
        <v/>
      </c>
      <c r="E332" s="26" t="e">
        <f t="shared" si="33"/>
        <v>#VALUE!</v>
      </c>
      <c r="F332" s="25" t="e">
        <f t="shared" si="34"/>
        <v>#VALUE!</v>
      </c>
      <c r="G332" s="25" t="str">
        <f t="shared" si="37"/>
        <v/>
      </c>
      <c r="H332" s="25" t="str">
        <f t="shared" si="38"/>
        <v/>
      </c>
      <c r="I332" s="25" t="e">
        <f t="shared" si="35"/>
        <v>#VALUE!</v>
      </c>
      <c r="J332" s="25">
        <f>SUM($H$14:$H332)</f>
        <v>0</v>
      </c>
      <c r="K332" s="20"/>
      <c r="L332" s="20"/>
    </row>
    <row r="333" spans="1:12" x14ac:dyDescent="0.25">
      <c r="A333" s="23" t="str">
        <f>IF(Values_Entered,A332+1,"")</f>
        <v/>
      </c>
      <c r="B333" s="24" t="str">
        <f t="shared" si="32"/>
        <v/>
      </c>
      <c r="C333" s="25" t="str">
        <f t="shared" si="36"/>
        <v/>
      </c>
      <c r="D333" s="25" t="str">
        <f t="shared" si="39"/>
        <v/>
      </c>
      <c r="E333" s="26" t="e">
        <f t="shared" si="33"/>
        <v>#VALUE!</v>
      </c>
      <c r="F333" s="25" t="e">
        <f t="shared" si="34"/>
        <v>#VALUE!</v>
      </c>
      <c r="G333" s="25" t="str">
        <f t="shared" si="37"/>
        <v/>
      </c>
      <c r="H333" s="25" t="str">
        <f t="shared" si="38"/>
        <v/>
      </c>
      <c r="I333" s="25" t="e">
        <f t="shared" si="35"/>
        <v>#VALUE!</v>
      </c>
      <c r="J333" s="25">
        <f>SUM($H$14:$H333)</f>
        <v>0</v>
      </c>
      <c r="K333" s="20"/>
      <c r="L333" s="20"/>
    </row>
    <row r="334" spans="1:12" x14ac:dyDescent="0.25">
      <c r="A334" s="23" t="str">
        <f>IF(Values_Entered,A333+1,"")</f>
        <v/>
      </c>
      <c r="B334" s="24" t="str">
        <f t="shared" ref="B334:B373" si="40">IF(Pay_Num&lt;&gt;"",DATE(YEAR(Loan_Start),MONTH(Loan_Start)+(Pay_Num)*12/Num_Pmt_Per_Year,DAY(Loan_Start)),"")</f>
        <v/>
      </c>
      <c r="C334" s="25" t="str">
        <f t="shared" si="36"/>
        <v/>
      </c>
      <c r="D334" s="25" t="str">
        <f t="shared" si="39"/>
        <v/>
      </c>
      <c r="E334" s="26" t="e">
        <f t="shared" ref="E334:E373" si="41">IF(AND(Pay_Num&lt;&gt;"",Sched_Pay+Scheduled_Extra_Payments&lt;Beg_Bal),Scheduled_Extra_Payments,IF(AND(Pay_Num&lt;&gt;"",Beg_Bal-Sched_Pay&gt;0),Beg_Bal-Sched_Pay,IF(Pay_Num&lt;&gt;"",0,"")))</f>
        <v>#VALUE!</v>
      </c>
      <c r="F334" s="25" t="e">
        <f t="shared" ref="F334:F373" si="42">IF(AND(Pay_Num&lt;&gt;"",Sched_Pay+Extra_Pay&lt;Beg_Bal),Sched_Pay+Extra_Pay,IF(Pay_Num&lt;&gt;"",Beg_Bal,""))</f>
        <v>#VALUE!</v>
      </c>
      <c r="G334" s="25" t="str">
        <f t="shared" si="37"/>
        <v/>
      </c>
      <c r="H334" s="25" t="str">
        <f t="shared" si="38"/>
        <v/>
      </c>
      <c r="I334" s="25" t="e">
        <f t="shared" ref="I334:I373" si="43">IF(AND(Pay_Num&lt;&gt;"",Sched_Pay+Extra_Pay&lt;Beg_Bal),Beg_Bal-Princ,IF(Pay_Num&lt;&gt;"",0,""))</f>
        <v>#VALUE!</v>
      </c>
      <c r="J334" s="25">
        <f>SUM($H$14:$H334)</f>
        <v>0</v>
      </c>
      <c r="K334" s="20"/>
      <c r="L334" s="20"/>
    </row>
    <row r="335" spans="1:12" x14ac:dyDescent="0.25">
      <c r="A335" s="23" t="str">
        <f>IF(Values_Entered,A334+1,"")</f>
        <v/>
      </c>
      <c r="B335" s="24" t="str">
        <f t="shared" si="40"/>
        <v/>
      </c>
      <c r="C335" s="25" t="str">
        <f t="shared" ref="C335:C373" si="44">IF(Pay_Num&lt;&gt;"",I334,"")</f>
        <v/>
      </c>
      <c r="D335" s="25" t="str">
        <f t="shared" si="39"/>
        <v/>
      </c>
      <c r="E335" s="26" t="e">
        <f t="shared" si="41"/>
        <v>#VALUE!</v>
      </c>
      <c r="F335" s="25" t="e">
        <f t="shared" si="42"/>
        <v>#VALUE!</v>
      </c>
      <c r="G335" s="25" t="str">
        <f t="shared" ref="G335:G373" si="45">IF(Pay_Num&lt;&gt;"",Total_Pay-Int,"")</f>
        <v/>
      </c>
      <c r="H335" s="25" t="str">
        <f t="shared" ref="H335:H373" si="46">IF(Pay_Num&lt;&gt;"",Beg_Bal*Interest_Rate/Num_Pmt_Per_Year,"")</f>
        <v/>
      </c>
      <c r="I335" s="25" t="e">
        <f t="shared" si="43"/>
        <v>#VALUE!</v>
      </c>
      <c r="J335" s="25">
        <f>SUM($H$14:$H335)</f>
        <v>0</v>
      </c>
      <c r="K335" s="20"/>
      <c r="L335" s="20"/>
    </row>
    <row r="336" spans="1:12" x14ac:dyDescent="0.25">
      <c r="A336" s="23" t="str">
        <f>IF(Values_Entered,A335+1,"")</f>
        <v/>
      </c>
      <c r="B336" s="24" t="str">
        <f t="shared" si="40"/>
        <v/>
      </c>
      <c r="C336" s="25" t="str">
        <f t="shared" si="44"/>
        <v/>
      </c>
      <c r="D336" s="25" t="str">
        <f t="shared" ref="D336:D373" si="47">IF(Pay_Num&lt;&gt;"",Scheduled_Monthly_Payment,"")</f>
        <v/>
      </c>
      <c r="E336" s="26" t="e">
        <f t="shared" si="41"/>
        <v>#VALUE!</v>
      </c>
      <c r="F336" s="25" t="e">
        <f t="shared" si="42"/>
        <v>#VALUE!</v>
      </c>
      <c r="G336" s="25" t="str">
        <f t="shared" si="45"/>
        <v/>
      </c>
      <c r="H336" s="25" t="str">
        <f t="shared" si="46"/>
        <v/>
      </c>
      <c r="I336" s="25" t="e">
        <f t="shared" si="43"/>
        <v>#VALUE!</v>
      </c>
      <c r="J336" s="25">
        <f>SUM($H$14:$H336)</f>
        <v>0</v>
      </c>
      <c r="K336" s="20"/>
      <c r="L336" s="20"/>
    </row>
    <row r="337" spans="1:12" x14ac:dyDescent="0.25">
      <c r="A337" s="23" t="str">
        <f>IF(Values_Entered,A336+1,"")</f>
        <v/>
      </c>
      <c r="B337" s="24" t="str">
        <f t="shared" si="40"/>
        <v/>
      </c>
      <c r="C337" s="25" t="str">
        <f t="shared" si="44"/>
        <v/>
      </c>
      <c r="D337" s="25" t="str">
        <f t="shared" si="47"/>
        <v/>
      </c>
      <c r="E337" s="26" t="e">
        <f t="shared" si="41"/>
        <v>#VALUE!</v>
      </c>
      <c r="F337" s="25" t="e">
        <f t="shared" si="42"/>
        <v>#VALUE!</v>
      </c>
      <c r="G337" s="25" t="str">
        <f t="shared" si="45"/>
        <v/>
      </c>
      <c r="H337" s="25" t="str">
        <f t="shared" si="46"/>
        <v/>
      </c>
      <c r="I337" s="25" t="e">
        <f t="shared" si="43"/>
        <v>#VALUE!</v>
      </c>
      <c r="J337" s="25">
        <f>SUM($H$14:$H337)</f>
        <v>0</v>
      </c>
      <c r="K337" s="20"/>
      <c r="L337" s="20"/>
    </row>
    <row r="338" spans="1:12" x14ac:dyDescent="0.25">
      <c r="A338" s="23" t="str">
        <f>IF(Values_Entered,A337+1,"")</f>
        <v/>
      </c>
      <c r="B338" s="24" t="str">
        <f t="shared" si="40"/>
        <v/>
      </c>
      <c r="C338" s="25" t="str">
        <f t="shared" si="44"/>
        <v/>
      </c>
      <c r="D338" s="25" t="str">
        <f t="shared" si="47"/>
        <v/>
      </c>
      <c r="E338" s="26" t="e">
        <f t="shared" si="41"/>
        <v>#VALUE!</v>
      </c>
      <c r="F338" s="25" t="e">
        <f t="shared" si="42"/>
        <v>#VALUE!</v>
      </c>
      <c r="G338" s="25" t="str">
        <f t="shared" si="45"/>
        <v/>
      </c>
      <c r="H338" s="25" t="str">
        <f t="shared" si="46"/>
        <v/>
      </c>
      <c r="I338" s="25" t="e">
        <f t="shared" si="43"/>
        <v>#VALUE!</v>
      </c>
      <c r="J338" s="25">
        <f>SUM($H$14:$H338)</f>
        <v>0</v>
      </c>
      <c r="K338" s="20"/>
      <c r="L338" s="20"/>
    </row>
    <row r="339" spans="1:12" x14ac:dyDescent="0.25">
      <c r="A339" s="23" t="str">
        <f>IF(Values_Entered,A338+1,"")</f>
        <v/>
      </c>
      <c r="B339" s="24" t="str">
        <f t="shared" si="40"/>
        <v/>
      </c>
      <c r="C339" s="25" t="str">
        <f t="shared" si="44"/>
        <v/>
      </c>
      <c r="D339" s="25" t="str">
        <f t="shared" si="47"/>
        <v/>
      </c>
      <c r="E339" s="26" t="e">
        <f t="shared" si="41"/>
        <v>#VALUE!</v>
      </c>
      <c r="F339" s="25" t="e">
        <f t="shared" si="42"/>
        <v>#VALUE!</v>
      </c>
      <c r="G339" s="25" t="str">
        <f t="shared" si="45"/>
        <v/>
      </c>
      <c r="H339" s="25" t="str">
        <f t="shared" si="46"/>
        <v/>
      </c>
      <c r="I339" s="25" t="e">
        <f t="shared" si="43"/>
        <v>#VALUE!</v>
      </c>
      <c r="J339" s="25">
        <f>SUM($H$14:$H339)</f>
        <v>0</v>
      </c>
      <c r="K339" s="20"/>
      <c r="L339" s="20"/>
    </row>
    <row r="340" spans="1:12" x14ac:dyDescent="0.25">
      <c r="A340" s="23" t="str">
        <f>IF(Values_Entered,A339+1,"")</f>
        <v/>
      </c>
      <c r="B340" s="24" t="str">
        <f t="shared" si="40"/>
        <v/>
      </c>
      <c r="C340" s="25" t="str">
        <f t="shared" si="44"/>
        <v/>
      </c>
      <c r="D340" s="25" t="str">
        <f t="shared" si="47"/>
        <v/>
      </c>
      <c r="E340" s="26" t="e">
        <f t="shared" si="41"/>
        <v>#VALUE!</v>
      </c>
      <c r="F340" s="25" t="e">
        <f t="shared" si="42"/>
        <v>#VALUE!</v>
      </c>
      <c r="G340" s="25" t="str">
        <f t="shared" si="45"/>
        <v/>
      </c>
      <c r="H340" s="25" t="str">
        <f t="shared" si="46"/>
        <v/>
      </c>
      <c r="I340" s="25" t="e">
        <f t="shared" si="43"/>
        <v>#VALUE!</v>
      </c>
      <c r="J340" s="25">
        <f>SUM($H$14:$H340)</f>
        <v>0</v>
      </c>
      <c r="K340" s="20"/>
      <c r="L340" s="20"/>
    </row>
    <row r="341" spans="1:12" x14ac:dyDescent="0.25">
      <c r="A341" s="23" t="str">
        <f>IF(Values_Entered,A340+1,"")</f>
        <v/>
      </c>
      <c r="B341" s="24" t="str">
        <f t="shared" si="40"/>
        <v/>
      </c>
      <c r="C341" s="25" t="str">
        <f t="shared" si="44"/>
        <v/>
      </c>
      <c r="D341" s="25" t="str">
        <f t="shared" si="47"/>
        <v/>
      </c>
      <c r="E341" s="26" t="e">
        <f t="shared" si="41"/>
        <v>#VALUE!</v>
      </c>
      <c r="F341" s="25" t="e">
        <f t="shared" si="42"/>
        <v>#VALUE!</v>
      </c>
      <c r="G341" s="25" t="str">
        <f t="shared" si="45"/>
        <v/>
      </c>
      <c r="H341" s="25" t="str">
        <f t="shared" si="46"/>
        <v/>
      </c>
      <c r="I341" s="25" t="e">
        <f t="shared" si="43"/>
        <v>#VALUE!</v>
      </c>
      <c r="J341" s="25">
        <f>SUM($H$14:$H341)</f>
        <v>0</v>
      </c>
      <c r="K341" s="20"/>
      <c r="L341" s="20"/>
    </row>
    <row r="342" spans="1:12" x14ac:dyDescent="0.25">
      <c r="A342" s="23" t="str">
        <f>IF(Values_Entered,A341+1,"")</f>
        <v/>
      </c>
      <c r="B342" s="24" t="str">
        <f t="shared" si="40"/>
        <v/>
      </c>
      <c r="C342" s="25" t="str">
        <f t="shared" si="44"/>
        <v/>
      </c>
      <c r="D342" s="25" t="str">
        <f t="shared" si="47"/>
        <v/>
      </c>
      <c r="E342" s="26" t="e">
        <f t="shared" si="41"/>
        <v>#VALUE!</v>
      </c>
      <c r="F342" s="25" t="e">
        <f t="shared" si="42"/>
        <v>#VALUE!</v>
      </c>
      <c r="G342" s="25" t="str">
        <f t="shared" si="45"/>
        <v/>
      </c>
      <c r="H342" s="25" t="str">
        <f t="shared" si="46"/>
        <v/>
      </c>
      <c r="I342" s="25" t="e">
        <f t="shared" si="43"/>
        <v>#VALUE!</v>
      </c>
      <c r="J342" s="25">
        <f>SUM($H$14:$H342)</f>
        <v>0</v>
      </c>
      <c r="K342" s="20"/>
      <c r="L342" s="20"/>
    </row>
    <row r="343" spans="1:12" x14ac:dyDescent="0.25">
      <c r="A343" s="23" t="str">
        <f>IF(Values_Entered,A342+1,"")</f>
        <v/>
      </c>
      <c r="B343" s="24" t="str">
        <f t="shared" si="40"/>
        <v/>
      </c>
      <c r="C343" s="25" t="str">
        <f t="shared" si="44"/>
        <v/>
      </c>
      <c r="D343" s="25" t="str">
        <f t="shared" si="47"/>
        <v/>
      </c>
      <c r="E343" s="26" t="e">
        <f t="shared" si="41"/>
        <v>#VALUE!</v>
      </c>
      <c r="F343" s="25" t="e">
        <f t="shared" si="42"/>
        <v>#VALUE!</v>
      </c>
      <c r="G343" s="25" t="str">
        <f t="shared" si="45"/>
        <v/>
      </c>
      <c r="H343" s="25" t="str">
        <f t="shared" si="46"/>
        <v/>
      </c>
      <c r="I343" s="25" t="e">
        <f t="shared" si="43"/>
        <v>#VALUE!</v>
      </c>
      <c r="J343" s="25">
        <f>SUM($H$14:$H343)</f>
        <v>0</v>
      </c>
      <c r="K343" s="20"/>
      <c r="L343" s="20"/>
    </row>
    <row r="344" spans="1:12" x14ac:dyDescent="0.25">
      <c r="A344" s="23" t="str">
        <f>IF(Values_Entered,A343+1,"")</f>
        <v/>
      </c>
      <c r="B344" s="24" t="str">
        <f t="shared" si="40"/>
        <v/>
      </c>
      <c r="C344" s="25" t="str">
        <f t="shared" si="44"/>
        <v/>
      </c>
      <c r="D344" s="25" t="str">
        <f t="shared" si="47"/>
        <v/>
      </c>
      <c r="E344" s="26" t="e">
        <f t="shared" si="41"/>
        <v>#VALUE!</v>
      </c>
      <c r="F344" s="25" t="e">
        <f t="shared" si="42"/>
        <v>#VALUE!</v>
      </c>
      <c r="G344" s="25" t="str">
        <f t="shared" si="45"/>
        <v/>
      </c>
      <c r="H344" s="25" t="str">
        <f t="shared" si="46"/>
        <v/>
      </c>
      <c r="I344" s="25" t="e">
        <f t="shared" si="43"/>
        <v>#VALUE!</v>
      </c>
      <c r="J344" s="25">
        <f>SUM($H$14:$H344)</f>
        <v>0</v>
      </c>
      <c r="K344" s="20"/>
      <c r="L344" s="20"/>
    </row>
    <row r="345" spans="1:12" x14ac:dyDescent="0.25">
      <c r="A345" s="23" t="str">
        <f>IF(Values_Entered,A344+1,"")</f>
        <v/>
      </c>
      <c r="B345" s="24" t="str">
        <f t="shared" si="40"/>
        <v/>
      </c>
      <c r="C345" s="25" t="str">
        <f t="shared" si="44"/>
        <v/>
      </c>
      <c r="D345" s="25" t="str">
        <f t="shared" si="47"/>
        <v/>
      </c>
      <c r="E345" s="26" t="e">
        <f t="shared" si="41"/>
        <v>#VALUE!</v>
      </c>
      <c r="F345" s="25" t="e">
        <f t="shared" si="42"/>
        <v>#VALUE!</v>
      </c>
      <c r="G345" s="25" t="str">
        <f t="shared" si="45"/>
        <v/>
      </c>
      <c r="H345" s="25" t="str">
        <f t="shared" si="46"/>
        <v/>
      </c>
      <c r="I345" s="25" t="e">
        <f t="shared" si="43"/>
        <v>#VALUE!</v>
      </c>
      <c r="J345" s="25">
        <f>SUM($H$14:$H345)</f>
        <v>0</v>
      </c>
      <c r="K345" s="20"/>
      <c r="L345" s="20"/>
    </row>
    <row r="346" spans="1:12" x14ac:dyDescent="0.25">
      <c r="A346" s="23" t="str">
        <f>IF(Values_Entered,A345+1,"")</f>
        <v/>
      </c>
      <c r="B346" s="24" t="str">
        <f t="shared" si="40"/>
        <v/>
      </c>
      <c r="C346" s="25" t="str">
        <f t="shared" si="44"/>
        <v/>
      </c>
      <c r="D346" s="25" t="str">
        <f t="shared" si="47"/>
        <v/>
      </c>
      <c r="E346" s="26" t="e">
        <f t="shared" si="41"/>
        <v>#VALUE!</v>
      </c>
      <c r="F346" s="25" t="e">
        <f t="shared" si="42"/>
        <v>#VALUE!</v>
      </c>
      <c r="G346" s="25" t="str">
        <f t="shared" si="45"/>
        <v/>
      </c>
      <c r="H346" s="25" t="str">
        <f t="shared" si="46"/>
        <v/>
      </c>
      <c r="I346" s="25" t="e">
        <f t="shared" si="43"/>
        <v>#VALUE!</v>
      </c>
      <c r="J346" s="25">
        <f>SUM($H$14:$H346)</f>
        <v>0</v>
      </c>
      <c r="K346" s="20"/>
      <c r="L346" s="20"/>
    </row>
    <row r="347" spans="1:12" x14ac:dyDescent="0.25">
      <c r="A347" s="23" t="str">
        <f>IF(Values_Entered,A346+1,"")</f>
        <v/>
      </c>
      <c r="B347" s="24" t="str">
        <f t="shared" si="40"/>
        <v/>
      </c>
      <c r="C347" s="25" t="str">
        <f t="shared" si="44"/>
        <v/>
      </c>
      <c r="D347" s="25" t="str">
        <f t="shared" si="47"/>
        <v/>
      </c>
      <c r="E347" s="26" t="e">
        <f t="shared" si="41"/>
        <v>#VALUE!</v>
      </c>
      <c r="F347" s="25" t="e">
        <f t="shared" si="42"/>
        <v>#VALUE!</v>
      </c>
      <c r="G347" s="25" t="str">
        <f t="shared" si="45"/>
        <v/>
      </c>
      <c r="H347" s="25" t="str">
        <f t="shared" si="46"/>
        <v/>
      </c>
      <c r="I347" s="25" t="e">
        <f t="shared" si="43"/>
        <v>#VALUE!</v>
      </c>
      <c r="J347" s="25">
        <f>SUM($H$14:$H347)</f>
        <v>0</v>
      </c>
      <c r="K347" s="20"/>
      <c r="L347" s="20"/>
    </row>
    <row r="348" spans="1:12" x14ac:dyDescent="0.25">
      <c r="A348" s="23" t="str">
        <f>IF(Values_Entered,A347+1,"")</f>
        <v/>
      </c>
      <c r="B348" s="24" t="str">
        <f t="shared" si="40"/>
        <v/>
      </c>
      <c r="C348" s="25" t="str">
        <f t="shared" si="44"/>
        <v/>
      </c>
      <c r="D348" s="25" t="str">
        <f t="shared" si="47"/>
        <v/>
      </c>
      <c r="E348" s="26" t="e">
        <f t="shared" si="41"/>
        <v>#VALUE!</v>
      </c>
      <c r="F348" s="25" t="e">
        <f t="shared" si="42"/>
        <v>#VALUE!</v>
      </c>
      <c r="G348" s="25" t="str">
        <f t="shared" si="45"/>
        <v/>
      </c>
      <c r="H348" s="25" t="str">
        <f t="shared" si="46"/>
        <v/>
      </c>
      <c r="I348" s="25" t="e">
        <f t="shared" si="43"/>
        <v>#VALUE!</v>
      </c>
      <c r="J348" s="25">
        <f>SUM($H$14:$H348)</f>
        <v>0</v>
      </c>
      <c r="K348" s="20"/>
      <c r="L348" s="20"/>
    </row>
    <row r="349" spans="1:12" x14ac:dyDescent="0.25">
      <c r="A349" s="23" t="str">
        <f>IF(Values_Entered,A348+1,"")</f>
        <v/>
      </c>
      <c r="B349" s="24" t="str">
        <f t="shared" si="40"/>
        <v/>
      </c>
      <c r="C349" s="25" t="str">
        <f t="shared" si="44"/>
        <v/>
      </c>
      <c r="D349" s="25" t="str">
        <f t="shared" si="47"/>
        <v/>
      </c>
      <c r="E349" s="26" t="e">
        <f t="shared" si="41"/>
        <v>#VALUE!</v>
      </c>
      <c r="F349" s="25" t="e">
        <f t="shared" si="42"/>
        <v>#VALUE!</v>
      </c>
      <c r="G349" s="25" t="str">
        <f t="shared" si="45"/>
        <v/>
      </c>
      <c r="H349" s="25" t="str">
        <f t="shared" si="46"/>
        <v/>
      </c>
      <c r="I349" s="25" t="e">
        <f t="shared" si="43"/>
        <v>#VALUE!</v>
      </c>
      <c r="J349" s="25">
        <f>SUM($H$14:$H349)</f>
        <v>0</v>
      </c>
      <c r="K349" s="20"/>
      <c r="L349" s="20"/>
    </row>
    <row r="350" spans="1:12" x14ac:dyDescent="0.25">
      <c r="A350" s="23" t="str">
        <f>IF(Values_Entered,A349+1,"")</f>
        <v/>
      </c>
      <c r="B350" s="24" t="str">
        <f t="shared" si="40"/>
        <v/>
      </c>
      <c r="C350" s="25" t="str">
        <f t="shared" si="44"/>
        <v/>
      </c>
      <c r="D350" s="25" t="str">
        <f t="shared" si="47"/>
        <v/>
      </c>
      <c r="E350" s="26" t="e">
        <f t="shared" si="41"/>
        <v>#VALUE!</v>
      </c>
      <c r="F350" s="25" t="e">
        <f t="shared" si="42"/>
        <v>#VALUE!</v>
      </c>
      <c r="G350" s="25" t="str">
        <f t="shared" si="45"/>
        <v/>
      </c>
      <c r="H350" s="25" t="str">
        <f t="shared" si="46"/>
        <v/>
      </c>
      <c r="I350" s="25" t="e">
        <f t="shared" si="43"/>
        <v>#VALUE!</v>
      </c>
      <c r="J350" s="25">
        <f>SUM($H$14:$H350)</f>
        <v>0</v>
      </c>
      <c r="K350" s="20"/>
      <c r="L350" s="20"/>
    </row>
    <row r="351" spans="1:12" x14ac:dyDescent="0.25">
      <c r="A351" s="23" t="str">
        <f>IF(Values_Entered,A350+1,"")</f>
        <v/>
      </c>
      <c r="B351" s="24" t="str">
        <f t="shared" si="40"/>
        <v/>
      </c>
      <c r="C351" s="25" t="str">
        <f t="shared" si="44"/>
        <v/>
      </c>
      <c r="D351" s="25" t="str">
        <f t="shared" si="47"/>
        <v/>
      </c>
      <c r="E351" s="26" t="e">
        <f t="shared" si="41"/>
        <v>#VALUE!</v>
      </c>
      <c r="F351" s="25" t="e">
        <f t="shared" si="42"/>
        <v>#VALUE!</v>
      </c>
      <c r="G351" s="25" t="str">
        <f t="shared" si="45"/>
        <v/>
      </c>
      <c r="H351" s="25" t="str">
        <f t="shared" si="46"/>
        <v/>
      </c>
      <c r="I351" s="25" t="e">
        <f t="shared" si="43"/>
        <v>#VALUE!</v>
      </c>
      <c r="J351" s="25">
        <f>SUM($H$14:$H351)</f>
        <v>0</v>
      </c>
      <c r="K351" s="20"/>
      <c r="L351" s="20"/>
    </row>
    <row r="352" spans="1:12" x14ac:dyDescent="0.25">
      <c r="A352" s="23" t="str">
        <f>IF(Values_Entered,A351+1,"")</f>
        <v/>
      </c>
      <c r="B352" s="24" t="str">
        <f t="shared" si="40"/>
        <v/>
      </c>
      <c r="C352" s="25" t="str">
        <f t="shared" si="44"/>
        <v/>
      </c>
      <c r="D352" s="25" t="str">
        <f t="shared" si="47"/>
        <v/>
      </c>
      <c r="E352" s="26" t="e">
        <f t="shared" si="41"/>
        <v>#VALUE!</v>
      </c>
      <c r="F352" s="25" t="e">
        <f t="shared" si="42"/>
        <v>#VALUE!</v>
      </c>
      <c r="G352" s="25" t="str">
        <f t="shared" si="45"/>
        <v/>
      </c>
      <c r="H352" s="25" t="str">
        <f t="shared" si="46"/>
        <v/>
      </c>
      <c r="I352" s="25" t="e">
        <f t="shared" si="43"/>
        <v>#VALUE!</v>
      </c>
      <c r="J352" s="25">
        <f>SUM($H$14:$H352)</f>
        <v>0</v>
      </c>
      <c r="K352" s="20"/>
      <c r="L352" s="20"/>
    </row>
    <row r="353" spans="1:12" x14ac:dyDescent="0.25">
      <c r="A353" s="23" t="str">
        <f>IF(Values_Entered,A352+1,"")</f>
        <v/>
      </c>
      <c r="B353" s="24" t="str">
        <f t="shared" si="40"/>
        <v/>
      </c>
      <c r="C353" s="25" t="str">
        <f t="shared" si="44"/>
        <v/>
      </c>
      <c r="D353" s="25" t="str">
        <f t="shared" si="47"/>
        <v/>
      </c>
      <c r="E353" s="26" t="e">
        <f t="shared" si="41"/>
        <v>#VALUE!</v>
      </c>
      <c r="F353" s="25" t="e">
        <f t="shared" si="42"/>
        <v>#VALUE!</v>
      </c>
      <c r="G353" s="25" t="str">
        <f t="shared" si="45"/>
        <v/>
      </c>
      <c r="H353" s="25" t="str">
        <f t="shared" si="46"/>
        <v/>
      </c>
      <c r="I353" s="25" t="e">
        <f t="shared" si="43"/>
        <v>#VALUE!</v>
      </c>
      <c r="J353" s="25">
        <f>SUM($H$14:$H353)</f>
        <v>0</v>
      </c>
      <c r="K353" s="20"/>
      <c r="L353" s="20"/>
    </row>
    <row r="354" spans="1:12" x14ac:dyDescent="0.25">
      <c r="A354" s="23" t="str">
        <f>IF(Values_Entered,A353+1,"")</f>
        <v/>
      </c>
      <c r="B354" s="24" t="str">
        <f t="shared" si="40"/>
        <v/>
      </c>
      <c r="C354" s="25" t="str">
        <f t="shared" si="44"/>
        <v/>
      </c>
      <c r="D354" s="25" t="str">
        <f t="shared" si="47"/>
        <v/>
      </c>
      <c r="E354" s="26" t="e">
        <f t="shared" si="41"/>
        <v>#VALUE!</v>
      </c>
      <c r="F354" s="25" t="e">
        <f t="shared" si="42"/>
        <v>#VALUE!</v>
      </c>
      <c r="G354" s="25" t="str">
        <f t="shared" si="45"/>
        <v/>
      </c>
      <c r="H354" s="25" t="str">
        <f t="shared" si="46"/>
        <v/>
      </c>
      <c r="I354" s="25" t="e">
        <f t="shared" si="43"/>
        <v>#VALUE!</v>
      </c>
      <c r="J354" s="25">
        <f>SUM($H$14:$H354)</f>
        <v>0</v>
      </c>
      <c r="K354" s="20"/>
      <c r="L354" s="20"/>
    </row>
    <row r="355" spans="1:12" x14ac:dyDescent="0.25">
      <c r="A355" s="23" t="str">
        <f>IF(Values_Entered,A354+1,"")</f>
        <v/>
      </c>
      <c r="B355" s="24" t="str">
        <f t="shared" si="40"/>
        <v/>
      </c>
      <c r="C355" s="25" t="str">
        <f t="shared" si="44"/>
        <v/>
      </c>
      <c r="D355" s="25" t="str">
        <f t="shared" si="47"/>
        <v/>
      </c>
      <c r="E355" s="26" t="e">
        <f t="shared" si="41"/>
        <v>#VALUE!</v>
      </c>
      <c r="F355" s="25" t="e">
        <f t="shared" si="42"/>
        <v>#VALUE!</v>
      </c>
      <c r="G355" s="25" t="str">
        <f t="shared" si="45"/>
        <v/>
      </c>
      <c r="H355" s="25" t="str">
        <f t="shared" si="46"/>
        <v/>
      </c>
      <c r="I355" s="25" t="e">
        <f t="shared" si="43"/>
        <v>#VALUE!</v>
      </c>
      <c r="J355" s="25">
        <f>SUM($H$14:$H355)</f>
        <v>0</v>
      </c>
      <c r="K355" s="20"/>
      <c r="L355" s="20"/>
    </row>
    <row r="356" spans="1:12" x14ac:dyDescent="0.25">
      <c r="A356" s="23" t="str">
        <f>IF(Values_Entered,A355+1,"")</f>
        <v/>
      </c>
      <c r="B356" s="24" t="str">
        <f t="shared" si="40"/>
        <v/>
      </c>
      <c r="C356" s="25" t="str">
        <f t="shared" si="44"/>
        <v/>
      </c>
      <c r="D356" s="25" t="str">
        <f t="shared" si="47"/>
        <v/>
      </c>
      <c r="E356" s="26" t="e">
        <f t="shared" si="41"/>
        <v>#VALUE!</v>
      </c>
      <c r="F356" s="25" t="e">
        <f t="shared" si="42"/>
        <v>#VALUE!</v>
      </c>
      <c r="G356" s="25" t="str">
        <f t="shared" si="45"/>
        <v/>
      </c>
      <c r="H356" s="25" t="str">
        <f t="shared" si="46"/>
        <v/>
      </c>
      <c r="I356" s="25" t="e">
        <f t="shared" si="43"/>
        <v>#VALUE!</v>
      </c>
      <c r="J356" s="25">
        <f>SUM($H$14:$H356)</f>
        <v>0</v>
      </c>
      <c r="K356" s="20"/>
      <c r="L356" s="20"/>
    </row>
    <row r="357" spans="1:12" x14ac:dyDescent="0.25">
      <c r="A357" s="23" t="str">
        <f>IF(Values_Entered,A356+1,"")</f>
        <v/>
      </c>
      <c r="B357" s="24" t="str">
        <f t="shared" si="40"/>
        <v/>
      </c>
      <c r="C357" s="25" t="str">
        <f t="shared" si="44"/>
        <v/>
      </c>
      <c r="D357" s="25" t="str">
        <f t="shared" si="47"/>
        <v/>
      </c>
      <c r="E357" s="26" t="e">
        <f t="shared" si="41"/>
        <v>#VALUE!</v>
      </c>
      <c r="F357" s="25" t="e">
        <f t="shared" si="42"/>
        <v>#VALUE!</v>
      </c>
      <c r="G357" s="25" t="str">
        <f t="shared" si="45"/>
        <v/>
      </c>
      <c r="H357" s="25" t="str">
        <f t="shared" si="46"/>
        <v/>
      </c>
      <c r="I357" s="25" t="e">
        <f t="shared" si="43"/>
        <v>#VALUE!</v>
      </c>
      <c r="J357" s="25">
        <f>SUM($H$14:$H357)</f>
        <v>0</v>
      </c>
      <c r="K357" s="20"/>
      <c r="L357" s="20"/>
    </row>
    <row r="358" spans="1:12" x14ac:dyDescent="0.25">
      <c r="A358" s="23" t="str">
        <f>IF(Values_Entered,A357+1,"")</f>
        <v/>
      </c>
      <c r="B358" s="24" t="str">
        <f t="shared" si="40"/>
        <v/>
      </c>
      <c r="C358" s="25" t="str">
        <f t="shared" si="44"/>
        <v/>
      </c>
      <c r="D358" s="25" t="str">
        <f t="shared" si="47"/>
        <v/>
      </c>
      <c r="E358" s="26" t="e">
        <f t="shared" si="41"/>
        <v>#VALUE!</v>
      </c>
      <c r="F358" s="25" t="e">
        <f t="shared" si="42"/>
        <v>#VALUE!</v>
      </c>
      <c r="G358" s="25" t="str">
        <f t="shared" si="45"/>
        <v/>
      </c>
      <c r="H358" s="25" t="str">
        <f t="shared" si="46"/>
        <v/>
      </c>
      <c r="I358" s="25" t="e">
        <f t="shared" si="43"/>
        <v>#VALUE!</v>
      </c>
      <c r="J358" s="25">
        <f>SUM($H$14:$H358)</f>
        <v>0</v>
      </c>
      <c r="K358" s="20"/>
      <c r="L358" s="20"/>
    </row>
    <row r="359" spans="1:12" x14ac:dyDescent="0.25">
      <c r="A359" s="23" t="str">
        <f>IF(Values_Entered,A358+1,"")</f>
        <v/>
      </c>
      <c r="B359" s="24" t="str">
        <f t="shared" si="40"/>
        <v/>
      </c>
      <c r="C359" s="25" t="str">
        <f t="shared" si="44"/>
        <v/>
      </c>
      <c r="D359" s="25" t="str">
        <f t="shared" si="47"/>
        <v/>
      </c>
      <c r="E359" s="26" t="e">
        <f t="shared" si="41"/>
        <v>#VALUE!</v>
      </c>
      <c r="F359" s="25" t="e">
        <f t="shared" si="42"/>
        <v>#VALUE!</v>
      </c>
      <c r="G359" s="25" t="str">
        <f t="shared" si="45"/>
        <v/>
      </c>
      <c r="H359" s="25" t="str">
        <f t="shared" si="46"/>
        <v/>
      </c>
      <c r="I359" s="25" t="e">
        <f t="shared" si="43"/>
        <v>#VALUE!</v>
      </c>
      <c r="J359" s="25">
        <f>SUM($H$14:$H359)</f>
        <v>0</v>
      </c>
      <c r="K359" s="20"/>
      <c r="L359" s="20"/>
    </row>
    <row r="360" spans="1:12" x14ac:dyDescent="0.25">
      <c r="A360" s="23" t="str">
        <f>IF(Values_Entered,A359+1,"")</f>
        <v/>
      </c>
      <c r="B360" s="24" t="str">
        <f t="shared" si="40"/>
        <v/>
      </c>
      <c r="C360" s="25" t="str">
        <f t="shared" si="44"/>
        <v/>
      </c>
      <c r="D360" s="25" t="str">
        <f t="shared" si="47"/>
        <v/>
      </c>
      <c r="E360" s="26" t="e">
        <f t="shared" si="41"/>
        <v>#VALUE!</v>
      </c>
      <c r="F360" s="25" t="e">
        <f t="shared" si="42"/>
        <v>#VALUE!</v>
      </c>
      <c r="G360" s="25" t="str">
        <f t="shared" si="45"/>
        <v/>
      </c>
      <c r="H360" s="25" t="str">
        <f t="shared" si="46"/>
        <v/>
      </c>
      <c r="I360" s="25" t="e">
        <f t="shared" si="43"/>
        <v>#VALUE!</v>
      </c>
      <c r="J360" s="25">
        <f>SUM($H$14:$H360)</f>
        <v>0</v>
      </c>
      <c r="K360" s="20"/>
      <c r="L360" s="20"/>
    </row>
    <row r="361" spans="1:12" x14ac:dyDescent="0.25">
      <c r="A361" s="23" t="str">
        <f>IF(Values_Entered,A360+1,"")</f>
        <v/>
      </c>
      <c r="B361" s="24" t="str">
        <f t="shared" si="40"/>
        <v/>
      </c>
      <c r="C361" s="25" t="str">
        <f t="shared" si="44"/>
        <v/>
      </c>
      <c r="D361" s="25" t="str">
        <f t="shared" si="47"/>
        <v/>
      </c>
      <c r="E361" s="26" t="e">
        <f t="shared" si="41"/>
        <v>#VALUE!</v>
      </c>
      <c r="F361" s="25" t="e">
        <f t="shared" si="42"/>
        <v>#VALUE!</v>
      </c>
      <c r="G361" s="25" t="str">
        <f t="shared" si="45"/>
        <v/>
      </c>
      <c r="H361" s="25" t="str">
        <f t="shared" si="46"/>
        <v/>
      </c>
      <c r="I361" s="25" t="e">
        <f t="shared" si="43"/>
        <v>#VALUE!</v>
      </c>
      <c r="J361" s="25">
        <f>SUM($H$14:$H361)</f>
        <v>0</v>
      </c>
      <c r="K361" s="20"/>
      <c r="L361" s="20"/>
    </row>
    <row r="362" spans="1:12" x14ac:dyDescent="0.25">
      <c r="A362" s="23" t="str">
        <f>IF(Values_Entered,A361+1,"")</f>
        <v/>
      </c>
      <c r="B362" s="24" t="str">
        <f t="shared" si="40"/>
        <v/>
      </c>
      <c r="C362" s="25" t="str">
        <f t="shared" si="44"/>
        <v/>
      </c>
      <c r="D362" s="25" t="str">
        <f t="shared" si="47"/>
        <v/>
      </c>
      <c r="E362" s="26" t="e">
        <f t="shared" si="41"/>
        <v>#VALUE!</v>
      </c>
      <c r="F362" s="25" t="e">
        <f t="shared" si="42"/>
        <v>#VALUE!</v>
      </c>
      <c r="G362" s="25" t="str">
        <f t="shared" si="45"/>
        <v/>
      </c>
      <c r="H362" s="25" t="str">
        <f t="shared" si="46"/>
        <v/>
      </c>
      <c r="I362" s="25" t="e">
        <f t="shared" si="43"/>
        <v>#VALUE!</v>
      </c>
      <c r="J362" s="25">
        <f>SUM($H$14:$H362)</f>
        <v>0</v>
      </c>
      <c r="K362" s="20"/>
      <c r="L362" s="20"/>
    </row>
    <row r="363" spans="1:12" x14ac:dyDescent="0.25">
      <c r="A363" s="23" t="str">
        <f>IF(Values_Entered,A362+1,"")</f>
        <v/>
      </c>
      <c r="B363" s="24" t="str">
        <f t="shared" si="40"/>
        <v/>
      </c>
      <c r="C363" s="25" t="str">
        <f t="shared" si="44"/>
        <v/>
      </c>
      <c r="D363" s="25" t="str">
        <f t="shared" si="47"/>
        <v/>
      </c>
      <c r="E363" s="26" t="e">
        <f t="shared" si="41"/>
        <v>#VALUE!</v>
      </c>
      <c r="F363" s="25" t="e">
        <f t="shared" si="42"/>
        <v>#VALUE!</v>
      </c>
      <c r="G363" s="25" t="str">
        <f t="shared" si="45"/>
        <v/>
      </c>
      <c r="H363" s="25" t="str">
        <f t="shared" si="46"/>
        <v/>
      </c>
      <c r="I363" s="25" t="e">
        <f t="shared" si="43"/>
        <v>#VALUE!</v>
      </c>
      <c r="J363" s="25">
        <f>SUM($H$14:$H363)</f>
        <v>0</v>
      </c>
      <c r="K363" s="20"/>
      <c r="L363" s="20"/>
    </row>
    <row r="364" spans="1:12" x14ac:dyDescent="0.25">
      <c r="A364" s="23" t="str">
        <f>IF(Values_Entered,A363+1,"")</f>
        <v/>
      </c>
      <c r="B364" s="24" t="str">
        <f t="shared" si="40"/>
        <v/>
      </c>
      <c r="C364" s="25" t="str">
        <f t="shared" si="44"/>
        <v/>
      </c>
      <c r="D364" s="25" t="str">
        <f t="shared" si="47"/>
        <v/>
      </c>
      <c r="E364" s="26" t="e">
        <f t="shared" si="41"/>
        <v>#VALUE!</v>
      </c>
      <c r="F364" s="25" t="e">
        <f t="shared" si="42"/>
        <v>#VALUE!</v>
      </c>
      <c r="G364" s="25" t="str">
        <f t="shared" si="45"/>
        <v/>
      </c>
      <c r="H364" s="25" t="str">
        <f t="shared" si="46"/>
        <v/>
      </c>
      <c r="I364" s="25" t="e">
        <f t="shared" si="43"/>
        <v>#VALUE!</v>
      </c>
      <c r="J364" s="25">
        <f>SUM($H$14:$H364)</f>
        <v>0</v>
      </c>
      <c r="K364" s="20"/>
      <c r="L364" s="20"/>
    </row>
    <row r="365" spans="1:12" x14ac:dyDescent="0.25">
      <c r="A365" s="23" t="str">
        <f>IF(Values_Entered,A364+1,"")</f>
        <v/>
      </c>
      <c r="B365" s="24" t="str">
        <f t="shared" si="40"/>
        <v/>
      </c>
      <c r="C365" s="25" t="str">
        <f t="shared" si="44"/>
        <v/>
      </c>
      <c r="D365" s="25" t="str">
        <f t="shared" si="47"/>
        <v/>
      </c>
      <c r="E365" s="26" t="e">
        <f t="shared" si="41"/>
        <v>#VALUE!</v>
      </c>
      <c r="F365" s="25" t="e">
        <f t="shared" si="42"/>
        <v>#VALUE!</v>
      </c>
      <c r="G365" s="25" t="str">
        <f t="shared" si="45"/>
        <v/>
      </c>
      <c r="H365" s="25" t="str">
        <f t="shared" si="46"/>
        <v/>
      </c>
      <c r="I365" s="25" t="e">
        <f t="shared" si="43"/>
        <v>#VALUE!</v>
      </c>
      <c r="J365" s="25">
        <f>SUM($H$14:$H365)</f>
        <v>0</v>
      </c>
      <c r="K365" s="20"/>
      <c r="L365" s="20"/>
    </row>
    <row r="366" spans="1:12" x14ac:dyDescent="0.25">
      <c r="A366" s="23" t="str">
        <f>IF(Values_Entered,A365+1,"")</f>
        <v/>
      </c>
      <c r="B366" s="24" t="str">
        <f t="shared" si="40"/>
        <v/>
      </c>
      <c r="C366" s="25" t="str">
        <f t="shared" si="44"/>
        <v/>
      </c>
      <c r="D366" s="25" t="str">
        <f t="shared" si="47"/>
        <v/>
      </c>
      <c r="E366" s="26" t="e">
        <f t="shared" si="41"/>
        <v>#VALUE!</v>
      </c>
      <c r="F366" s="25" t="e">
        <f t="shared" si="42"/>
        <v>#VALUE!</v>
      </c>
      <c r="G366" s="25" t="str">
        <f t="shared" si="45"/>
        <v/>
      </c>
      <c r="H366" s="25" t="str">
        <f t="shared" si="46"/>
        <v/>
      </c>
      <c r="I366" s="25" t="e">
        <f t="shared" si="43"/>
        <v>#VALUE!</v>
      </c>
      <c r="J366" s="25">
        <f>SUM($H$14:$H366)</f>
        <v>0</v>
      </c>
      <c r="K366" s="20"/>
      <c r="L366" s="20"/>
    </row>
    <row r="367" spans="1:12" x14ac:dyDescent="0.25">
      <c r="A367" s="23" t="str">
        <f>IF(Values_Entered,A366+1,"")</f>
        <v/>
      </c>
      <c r="B367" s="24" t="str">
        <f t="shared" si="40"/>
        <v/>
      </c>
      <c r="C367" s="25" t="str">
        <f t="shared" si="44"/>
        <v/>
      </c>
      <c r="D367" s="25" t="str">
        <f t="shared" si="47"/>
        <v/>
      </c>
      <c r="E367" s="26" t="e">
        <f t="shared" si="41"/>
        <v>#VALUE!</v>
      </c>
      <c r="F367" s="25" t="e">
        <f t="shared" si="42"/>
        <v>#VALUE!</v>
      </c>
      <c r="G367" s="25" t="str">
        <f t="shared" si="45"/>
        <v/>
      </c>
      <c r="H367" s="25" t="str">
        <f t="shared" si="46"/>
        <v/>
      </c>
      <c r="I367" s="25" t="e">
        <f t="shared" si="43"/>
        <v>#VALUE!</v>
      </c>
      <c r="J367" s="25">
        <f>SUM($H$14:$H367)</f>
        <v>0</v>
      </c>
      <c r="K367" s="20"/>
      <c r="L367" s="20"/>
    </row>
    <row r="368" spans="1:12" x14ac:dyDescent="0.25">
      <c r="A368" s="23" t="str">
        <f>IF(Values_Entered,A367+1,"")</f>
        <v/>
      </c>
      <c r="B368" s="24" t="str">
        <f t="shared" si="40"/>
        <v/>
      </c>
      <c r="C368" s="25" t="str">
        <f t="shared" si="44"/>
        <v/>
      </c>
      <c r="D368" s="25" t="str">
        <f t="shared" si="47"/>
        <v/>
      </c>
      <c r="E368" s="26" t="e">
        <f t="shared" si="41"/>
        <v>#VALUE!</v>
      </c>
      <c r="F368" s="25" t="e">
        <f t="shared" si="42"/>
        <v>#VALUE!</v>
      </c>
      <c r="G368" s="25" t="str">
        <f t="shared" si="45"/>
        <v/>
      </c>
      <c r="H368" s="25" t="str">
        <f t="shared" si="46"/>
        <v/>
      </c>
      <c r="I368" s="25" t="e">
        <f t="shared" si="43"/>
        <v>#VALUE!</v>
      </c>
      <c r="J368" s="25">
        <f>SUM($H$14:$H368)</f>
        <v>0</v>
      </c>
      <c r="K368" s="20"/>
      <c r="L368" s="20"/>
    </row>
    <row r="369" spans="1:12" x14ac:dyDescent="0.25">
      <c r="A369" s="23" t="str">
        <f>IF(Values_Entered,A368+1,"")</f>
        <v/>
      </c>
      <c r="B369" s="24" t="str">
        <f t="shared" si="40"/>
        <v/>
      </c>
      <c r="C369" s="25" t="str">
        <f t="shared" si="44"/>
        <v/>
      </c>
      <c r="D369" s="25" t="str">
        <f t="shared" si="47"/>
        <v/>
      </c>
      <c r="E369" s="26" t="e">
        <f t="shared" si="41"/>
        <v>#VALUE!</v>
      </c>
      <c r="F369" s="25" t="e">
        <f t="shared" si="42"/>
        <v>#VALUE!</v>
      </c>
      <c r="G369" s="25" t="str">
        <f t="shared" si="45"/>
        <v/>
      </c>
      <c r="H369" s="25" t="str">
        <f t="shared" si="46"/>
        <v/>
      </c>
      <c r="I369" s="25" t="e">
        <f t="shared" si="43"/>
        <v>#VALUE!</v>
      </c>
      <c r="J369" s="25">
        <f>SUM($H$14:$H369)</f>
        <v>0</v>
      </c>
      <c r="K369" s="20"/>
      <c r="L369" s="20"/>
    </row>
    <row r="370" spans="1:12" x14ac:dyDescent="0.25">
      <c r="A370" s="23" t="str">
        <f>IF(Values_Entered,A369+1,"")</f>
        <v/>
      </c>
      <c r="B370" s="24" t="str">
        <f t="shared" si="40"/>
        <v/>
      </c>
      <c r="C370" s="25" t="str">
        <f t="shared" si="44"/>
        <v/>
      </c>
      <c r="D370" s="25" t="str">
        <f t="shared" si="47"/>
        <v/>
      </c>
      <c r="E370" s="26" t="e">
        <f t="shared" si="41"/>
        <v>#VALUE!</v>
      </c>
      <c r="F370" s="25" t="e">
        <f t="shared" si="42"/>
        <v>#VALUE!</v>
      </c>
      <c r="G370" s="25" t="str">
        <f t="shared" si="45"/>
        <v/>
      </c>
      <c r="H370" s="25" t="str">
        <f t="shared" si="46"/>
        <v/>
      </c>
      <c r="I370" s="25" t="e">
        <f t="shared" si="43"/>
        <v>#VALUE!</v>
      </c>
      <c r="J370" s="25">
        <f>SUM($H$14:$H370)</f>
        <v>0</v>
      </c>
      <c r="K370" s="20"/>
      <c r="L370" s="20"/>
    </row>
    <row r="371" spans="1:12" x14ac:dyDescent="0.25">
      <c r="A371" s="23" t="str">
        <f>IF(Values_Entered,A370+1,"")</f>
        <v/>
      </c>
      <c r="B371" s="24" t="str">
        <f t="shared" si="40"/>
        <v/>
      </c>
      <c r="C371" s="25" t="str">
        <f t="shared" si="44"/>
        <v/>
      </c>
      <c r="D371" s="25" t="str">
        <f t="shared" si="47"/>
        <v/>
      </c>
      <c r="E371" s="26" t="e">
        <f t="shared" si="41"/>
        <v>#VALUE!</v>
      </c>
      <c r="F371" s="25" t="e">
        <f t="shared" si="42"/>
        <v>#VALUE!</v>
      </c>
      <c r="G371" s="25" t="str">
        <f t="shared" si="45"/>
        <v/>
      </c>
      <c r="H371" s="25" t="str">
        <f t="shared" si="46"/>
        <v/>
      </c>
      <c r="I371" s="25" t="e">
        <f t="shared" si="43"/>
        <v>#VALUE!</v>
      </c>
      <c r="J371" s="25">
        <f>SUM($H$14:$H371)</f>
        <v>0</v>
      </c>
      <c r="K371" s="20"/>
      <c r="L371" s="20"/>
    </row>
    <row r="372" spans="1:12" x14ac:dyDescent="0.25">
      <c r="A372" s="23" t="str">
        <f>IF(Values_Entered,A371+1,"")</f>
        <v/>
      </c>
      <c r="B372" s="24" t="str">
        <f t="shared" si="40"/>
        <v/>
      </c>
      <c r="C372" s="25" t="str">
        <f t="shared" si="44"/>
        <v/>
      </c>
      <c r="D372" s="25" t="str">
        <f t="shared" si="47"/>
        <v/>
      </c>
      <c r="E372" s="26" t="e">
        <f t="shared" si="41"/>
        <v>#VALUE!</v>
      </c>
      <c r="F372" s="25" t="e">
        <f t="shared" si="42"/>
        <v>#VALUE!</v>
      </c>
      <c r="G372" s="25" t="str">
        <f t="shared" si="45"/>
        <v/>
      </c>
      <c r="H372" s="25" t="str">
        <f t="shared" si="46"/>
        <v/>
      </c>
      <c r="I372" s="25" t="e">
        <f t="shared" si="43"/>
        <v>#VALUE!</v>
      </c>
      <c r="J372" s="25">
        <f>SUM($H$14:$H372)</f>
        <v>0</v>
      </c>
      <c r="K372" s="20"/>
      <c r="L372" s="20"/>
    </row>
    <row r="373" spans="1:12" x14ac:dyDescent="0.25">
      <c r="A373" s="23" t="str">
        <f>IF(Values_Entered,A372+1,"")</f>
        <v/>
      </c>
      <c r="B373" s="24" t="str">
        <f t="shared" si="40"/>
        <v/>
      </c>
      <c r="C373" s="25" t="str">
        <f t="shared" si="44"/>
        <v/>
      </c>
      <c r="D373" s="25" t="str">
        <f t="shared" si="47"/>
        <v/>
      </c>
      <c r="E373" s="26" t="e">
        <f t="shared" si="41"/>
        <v>#VALUE!</v>
      </c>
      <c r="F373" s="25" t="e">
        <f t="shared" si="42"/>
        <v>#VALUE!</v>
      </c>
      <c r="G373" s="25" t="str">
        <f t="shared" si="45"/>
        <v/>
      </c>
      <c r="H373" s="25" t="str">
        <f t="shared" si="46"/>
        <v/>
      </c>
      <c r="I373" s="25" t="e">
        <f t="shared" si="43"/>
        <v>#VALUE!</v>
      </c>
      <c r="J373" s="25">
        <f>SUM($H$14:$H373)</f>
        <v>0</v>
      </c>
      <c r="K373" s="20"/>
      <c r="L373" s="20"/>
    </row>
    <row r="374" spans="1:12" x14ac:dyDescent="0.25">
      <c r="B374" s="3"/>
      <c r="C374" s="3"/>
      <c r="D374" s="3"/>
      <c r="E374" s="3"/>
      <c r="F374" s="3"/>
      <c r="G374" s="3"/>
      <c r="H374" s="3"/>
      <c r="I374" s="3"/>
      <c r="J374" s="3"/>
    </row>
    <row r="384" spans="1:12" x14ac:dyDescent="0.25">
      <c r="A384" s="3"/>
      <c r="B384" s="3"/>
      <c r="C384" s="3"/>
      <c r="D384" s="3"/>
      <c r="E384" s="3"/>
      <c r="F384" s="3"/>
      <c r="G384" s="3"/>
      <c r="H384" s="3"/>
      <c r="I384" s="3"/>
      <c r="J384" s="3"/>
    </row>
    <row r="385" spans="1:10" x14ac:dyDescent="0.25">
      <c r="A385" s="3"/>
      <c r="B385" s="3"/>
      <c r="C385" s="3"/>
      <c r="D385" s="3"/>
      <c r="E385" s="3"/>
      <c r="F385" s="3"/>
      <c r="G385" s="3"/>
      <c r="H385" s="3"/>
      <c r="I385" s="3"/>
      <c r="J385" s="3"/>
    </row>
    <row r="386" spans="1:10" x14ac:dyDescent="0.25">
      <c r="A386" s="3"/>
      <c r="B386" s="3"/>
      <c r="C386" s="3"/>
      <c r="D386" s="3"/>
      <c r="E386" s="3"/>
      <c r="F386" s="3"/>
      <c r="G386" s="3"/>
      <c r="H386" s="3"/>
      <c r="I386" s="3"/>
      <c r="J386" s="3"/>
    </row>
    <row r="387" spans="1:10" x14ac:dyDescent="0.25">
      <c r="A387" s="3"/>
      <c r="B387" s="3"/>
      <c r="C387" s="3"/>
      <c r="D387" s="3"/>
      <c r="E387" s="3"/>
      <c r="F387" s="3"/>
      <c r="G387" s="3"/>
      <c r="H387" s="3"/>
      <c r="I387" s="3"/>
      <c r="J387" s="3"/>
    </row>
    <row r="388" spans="1:10" x14ac:dyDescent="0.25">
      <c r="A388" s="3"/>
      <c r="B388" s="3"/>
      <c r="C388" s="3"/>
      <c r="D388" s="3"/>
      <c r="E388" s="3"/>
      <c r="F388" s="3"/>
      <c r="G388" s="3"/>
      <c r="H388" s="3"/>
      <c r="I388" s="3"/>
      <c r="J388" s="3"/>
    </row>
    <row r="389" spans="1:10" x14ac:dyDescent="0.25">
      <c r="A389" s="3"/>
      <c r="B389" s="3"/>
      <c r="C389" s="3"/>
      <c r="D389" s="3"/>
      <c r="E389" s="3"/>
      <c r="F389" s="3"/>
      <c r="G389" s="3"/>
      <c r="H389" s="3"/>
      <c r="I389" s="3"/>
      <c r="J389" s="3"/>
    </row>
    <row r="390" spans="1:10" x14ac:dyDescent="0.25">
      <c r="A390" s="3"/>
      <c r="B390" s="3"/>
      <c r="C390" s="3"/>
      <c r="D390" s="3"/>
      <c r="E390" s="3"/>
      <c r="F390" s="3"/>
      <c r="G390" s="3"/>
      <c r="H390" s="3"/>
      <c r="I390" s="3"/>
      <c r="J390" s="3"/>
    </row>
    <row r="391" spans="1:10" x14ac:dyDescent="0.25">
      <c r="A391" s="3"/>
      <c r="B391" s="3"/>
      <c r="C391" s="3"/>
      <c r="D391" s="3"/>
      <c r="E391" s="3"/>
      <c r="F391" s="3"/>
      <c r="G391" s="3"/>
      <c r="H391" s="3"/>
      <c r="I391" s="3"/>
      <c r="J391" s="3"/>
    </row>
    <row r="392" spans="1:10" x14ac:dyDescent="0.25">
      <c r="A392" s="3"/>
      <c r="B392" s="3"/>
      <c r="C392" s="3"/>
      <c r="D392" s="3"/>
      <c r="E392" s="3"/>
      <c r="F392" s="3"/>
      <c r="G392" s="3"/>
      <c r="H392" s="3"/>
      <c r="I392" s="3"/>
      <c r="J392" s="3"/>
    </row>
    <row r="393" spans="1:10" x14ac:dyDescent="0.25">
      <c r="A393" s="3"/>
      <c r="B393" s="3"/>
      <c r="C393" s="3"/>
      <c r="D393" s="3"/>
      <c r="E393" s="3"/>
      <c r="F393" s="3"/>
      <c r="G393" s="3"/>
      <c r="H393" s="3"/>
      <c r="I393" s="3"/>
      <c r="J393" s="3"/>
    </row>
    <row r="394" spans="1:10" x14ac:dyDescent="0.25">
      <c r="A394" s="3"/>
      <c r="B394" s="3"/>
      <c r="C394" s="3"/>
      <c r="D394" s="3"/>
      <c r="E394" s="3"/>
      <c r="F394" s="3"/>
      <c r="G394" s="3"/>
      <c r="H394" s="3"/>
      <c r="I394" s="3"/>
      <c r="J394" s="3"/>
    </row>
    <row r="395" spans="1:10" x14ac:dyDescent="0.25">
      <c r="A395" s="3"/>
      <c r="B395" s="3"/>
      <c r="C395" s="3"/>
      <c r="D395" s="3"/>
      <c r="E395" s="3"/>
      <c r="F395" s="3"/>
      <c r="G395" s="3"/>
      <c r="H395" s="3"/>
      <c r="I395" s="3"/>
      <c r="J395" s="3"/>
    </row>
    <row r="396" spans="1:10" x14ac:dyDescent="0.25">
      <c r="A396" s="3"/>
      <c r="B396" s="3"/>
      <c r="C396" s="3"/>
      <c r="D396" s="3"/>
      <c r="E396" s="3"/>
      <c r="F396" s="3"/>
      <c r="G396" s="3"/>
      <c r="H396" s="3"/>
      <c r="I396" s="3"/>
      <c r="J396" s="3"/>
    </row>
    <row r="397" spans="1:10" x14ac:dyDescent="0.25">
      <c r="A397" s="3"/>
      <c r="B397" s="3"/>
      <c r="C397" s="3"/>
      <c r="D397" s="3"/>
      <c r="E397" s="3"/>
      <c r="F397" s="3"/>
      <c r="G397" s="3"/>
      <c r="H397" s="3"/>
      <c r="I397" s="3"/>
      <c r="J397" s="3"/>
    </row>
    <row r="398" spans="1:10" x14ac:dyDescent="0.25">
      <c r="A398" s="3"/>
      <c r="B398" s="3"/>
      <c r="C398" s="3"/>
      <c r="D398" s="3"/>
      <c r="E398" s="3"/>
      <c r="F398" s="3"/>
      <c r="G398" s="3"/>
      <c r="H398" s="3"/>
      <c r="I398" s="3"/>
      <c r="J398" s="3"/>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xr:uid="{00000000-0002-0000-0700-000000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700-000001000000}"/>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71</vt:i4>
      </vt:variant>
    </vt:vector>
  </HeadingPairs>
  <TitlesOfParts>
    <vt:vector size="79" baseType="lpstr">
      <vt:lpstr>LÉEME</vt:lpstr>
      <vt:lpstr>Entradas</vt:lpstr>
      <vt:lpstr>Resultados</vt:lpstr>
      <vt:lpstr>Traducción</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Entradas!Druckbereich</vt:lpstr>
      <vt:lpstr>'Loan Repayment Diesel'!Druckbereich</vt:lpstr>
      <vt:lpstr>'Loan Repayment Grid'!Druckbereich</vt:lpstr>
      <vt:lpstr>'Loan Repayment Solar'!Druckbereich</vt:lpstr>
      <vt:lpstr>Resultados!Druckbereich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Rebecca Navarro</cp:lastModifiedBy>
  <cp:lastPrinted>2018-12-07T09:25:46Z</cp:lastPrinted>
  <dcterms:created xsi:type="dcterms:W3CDTF">2016-12-29T07:52:03Z</dcterms:created>
  <dcterms:modified xsi:type="dcterms:W3CDTF">2019-03-14T13:46:13Z</dcterms:modified>
</cp:coreProperties>
</file>